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ipe\Desktop\"/>
    </mc:Choice>
  </mc:AlternateContent>
  <bookViews>
    <workbookView xWindow="0" yWindow="0" windowWidth="24000" windowHeight="15525" activeTab="4"/>
  </bookViews>
  <sheets>
    <sheet name="Opći dio" sheetId="3" r:id="rId1"/>
    <sheet name="Prihodi i rashodi -ekon. klf." sheetId="1" r:id="rId2"/>
    <sheet name="Prihodi i rashodi - izvori" sheetId="8" r:id="rId3"/>
    <sheet name="Posebni dio" sheetId="13" r:id="rId4"/>
    <sheet name="Rashodi - funkc. klf. " sheetId="14" r:id="rId5"/>
  </sheets>
  <definedNames>
    <definedName name="_xlnm.Print_Titles" localSheetId="3">'Posebni dio'!$1:$1</definedName>
    <definedName name="_xlnm.Print_Titles" localSheetId="4">'Rashodi - funkc. klf. '!$1:$1</definedName>
  </definedNames>
  <calcPr calcId="191029"/>
</workbook>
</file>

<file path=xl/calcChain.xml><?xml version="1.0" encoding="utf-8"?>
<calcChain xmlns="http://schemas.openxmlformats.org/spreadsheetml/2006/main">
  <c r="D95" i="1" l="1"/>
  <c r="C95" i="1"/>
  <c r="D39" i="1"/>
  <c r="C39" i="1"/>
  <c r="E95" i="1"/>
  <c r="B95" i="1"/>
  <c r="G94" i="1"/>
  <c r="G93" i="1"/>
  <c r="G91" i="1"/>
  <c r="G92" i="1"/>
  <c r="F94" i="1"/>
  <c r="E39" i="1"/>
  <c r="B39" i="1"/>
  <c r="B4" i="1"/>
  <c r="E4" i="1"/>
  <c r="B38" i="8" l="1"/>
  <c r="B37" i="8" l="1"/>
  <c r="D38" i="8"/>
  <c r="D37" i="8"/>
  <c r="D4" i="1" l="1"/>
  <c r="D37" i="1" s="1"/>
  <c r="C4" i="1"/>
  <c r="C37" i="1" s="1"/>
  <c r="F34" i="8" l="1"/>
  <c r="E34" i="8"/>
  <c r="F33" i="8"/>
  <c r="E33" i="8"/>
  <c r="D35" i="8"/>
  <c r="C35" i="8"/>
  <c r="B39" i="8"/>
  <c r="B35" i="8"/>
  <c r="D39" i="8" l="1"/>
  <c r="C38" i="8"/>
  <c r="C37" i="8"/>
  <c r="D31" i="8"/>
  <c r="D27" i="8"/>
  <c r="D23" i="8"/>
  <c r="D19" i="8"/>
  <c r="D15" i="8"/>
  <c r="C31" i="8"/>
  <c r="C27" i="8"/>
  <c r="C23" i="8"/>
  <c r="C19" i="8"/>
  <c r="C15" i="8"/>
  <c r="B31" i="8"/>
  <c r="B27" i="8"/>
  <c r="B23" i="8"/>
  <c r="B19" i="8"/>
  <c r="B15" i="8"/>
  <c r="F30" i="8"/>
  <c r="F29" i="8"/>
  <c r="F26" i="8"/>
  <c r="F25" i="8"/>
  <c r="F22" i="8"/>
  <c r="F21" i="8"/>
  <c r="F18" i="8"/>
  <c r="F17" i="8"/>
  <c r="F14" i="8"/>
  <c r="F13" i="8"/>
  <c r="F10" i="8"/>
  <c r="F9" i="8"/>
  <c r="E30" i="8"/>
  <c r="E29" i="8"/>
  <c r="E26" i="8"/>
  <c r="E25" i="8"/>
  <c r="E22" i="8"/>
  <c r="E21" i="8"/>
  <c r="E18" i="8"/>
  <c r="E17" i="8"/>
  <c r="E14" i="8"/>
  <c r="E13" i="8"/>
  <c r="E10" i="8"/>
  <c r="E9" i="8"/>
  <c r="B11" i="8"/>
  <c r="D11" i="8"/>
  <c r="C11" i="8"/>
  <c r="E5" i="8"/>
  <c r="F6" i="8"/>
  <c r="F5" i="8"/>
  <c r="E6" i="8"/>
  <c r="B7" i="8"/>
  <c r="C7" i="8"/>
  <c r="D7" i="8"/>
  <c r="E38" i="8" l="1"/>
  <c r="F38" i="8"/>
  <c r="F37" i="8"/>
  <c r="C39" i="8"/>
  <c r="E37" i="8"/>
  <c r="D106" i="1"/>
  <c r="E106" i="1"/>
  <c r="B106" i="1"/>
  <c r="F89" i="1"/>
  <c r="G89" i="1"/>
  <c r="F79" i="1"/>
  <c r="G79" i="1"/>
  <c r="F76" i="1"/>
  <c r="G76" i="1"/>
  <c r="F55" i="1"/>
  <c r="G55" i="1"/>
  <c r="B37" i="1" l="1"/>
  <c r="G30" i="1"/>
  <c r="F15" i="3"/>
  <c r="B17" i="3"/>
  <c r="F96" i="1" l="1"/>
  <c r="C106" i="1"/>
  <c r="F86" i="1" l="1"/>
  <c r="F81" i="1"/>
  <c r="G86" i="1"/>
  <c r="G4" i="1" l="1"/>
  <c r="F87" i="1"/>
  <c r="G68" i="1"/>
  <c r="G66" i="1"/>
  <c r="F34" i="1"/>
  <c r="F33" i="1"/>
  <c r="F32" i="1"/>
  <c r="G14" i="1"/>
  <c r="G13" i="1"/>
  <c r="G12" i="1"/>
  <c r="G11" i="1"/>
  <c r="G49" i="1"/>
  <c r="G103" i="1"/>
  <c r="G104" i="1"/>
  <c r="G105" i="1"/>
  <c r="F100" i="1"/>
  <c r="F101" i="1"/>
  <c r="F103" i="1"/>
  <c r="F104" i="1"/>
  <c r="F105" i="1"/>
  <c r="F95" i="1"/>
  <c r="F39" i="1"/>
  <c r="F93" i="1"/>
  <c r="F92" i="1"/>
  <c r="F91" i="1"/>
  <c r="F74" i="1"/>
  <c r="F73" i="1"/>
  <c r="F68" i="1"/>
  <c r="F66" i="1"/>
  <c r="F62" i="1"/>
  <c r="F49" i="1"/>
  <c r="F44" i="1"/>
  <c r="F31" i="1"/>
  <c r="F30" i="1"/>
  <c r="F26" i="1"/>
  <c r="F14" i="1"/>
  <c r="F13" i="1"/>
  <c r="F12" i="1"/>
  <c r="F11" i="1"/>
  <c r="E17" i="3"/>
  <c r="D20" i="3"/>
  <c r="D17" i="3"/>
  <c r="C17" i="3"/>
  <c r="B20" i="3"/>
  <c r="G95" i="1"/>
  <c r="G102" i="1"/>
  <c r="G101" i="1"/>
  <c r="G100" i="1"/>
  <c r="G99" i="1"/>
  <c r="G98" i="1"/>
  <c r="G97" i="1"/>
  <c r="G96" i="1"/>
  <c r="G90" i="1"/>
  <c r="G88" i="1"/>
  <c r="G87" i="1"/>
  <c r="G85" i="1"/>
  <c r="G84" i="1"/>
  <c r="G83" i="1"/>
  <c r="G82" i="1"/>
  <c r="G81" i="1"/>
  <c r="G80" i="1"/>
  <c r="G78" i="1"/>
  <c r="G77" i="1"/>
  <c r="G75" i="1"/>
  <c r="G74" i="1"/>
  <c r="G73" i="1"/>
  <c r="G72" i="1"/>
  <c r="G71" i="1"/>
  <c r="G70" i="1"/>
  <c r="G69" i="1"/>
  <c r="G67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1" i="1"/>
  <c r="G34" i="1"/>
  <c r="G33" i="1"/>
  <c r="G32" i="1"/>
  <c r="G29" i="1"/>
  <c r="G26" i="1"/>
  <c r="G25" i="1"/>
  <c r="G24" i="1"/>
  <c r="G23" i="1"/>
  <c r="G22" i="1"/>
  <c r="G21" i="1"/>
  <c r="G20" i="1"/>
  <c r="G19" i="1"/>
  <c r="G18" i="1"/>
  <c r="G17" i="1"/>
  <c r="G16" i="1"/>
  <c r="G15" i="1"/>
  <c r="G10" i="1"/>
  <c r="G9" i="1"/>
  <c r="G8" i="1"/>
  <c r="G7" i="1"/>
  <c r="G6" i="1"/>
  <c r="G5" i="1"/>
  <c r="F102" i="1"/>
  <c r="F99" i="1"/>
  <c r="F98" i="1"/>
  <c r="F97" i="1"/>
  <c r="F90" i="1"/>
  <c r="F88" i="1"/>
  <c r="F85" i="1"/>
  <c r="F84" i="1"/>
  <c r="F83" i="1"/>
  <c r="F82" i="1"/>
  <c r="F80" i="1"/>
  <c r="F78" i="1"/>
  <c r="F77" i="1"/>
  <c r="F75" i="1"/>
  <c r="F72" i="1"/>
  <c r="F71" i="1"/>
  <c r="F70" i="1"/>
  <c r="F69" i="1"/>
  <c r="F67" i="1"/>
  <c r="F65" i="1"/>
  <c r="F64" i="1"/>
  <c r="F63" i="1"/>
  <c r="F61" i="1"/>
  <c r="F60" i="1"/>
  <c r="F59" i="1"/>
  <c r="F58" i="1"/>
  <c r="F57" i="1"/>
  <c r="F56" i="1"/>
  <c r="F54" i="1"/>
  <c r="F53" i="1"/>
  <c r="F52" i="1"/>
  <c r="F51" i="1"/>
  <c r="F50" i="1"/>
  <c r="F48" i="1"/>
  <c r="F47" i="1"/>
  <c r="F46" i="1"/>
  <c r="F45" i="1"/>
  <c r="F43" i="1"/>
  <c r="F42" i="1"/>
  <c r="F41" i="1"/>
  <c r="F40" i="1"/>
  <c r="F29" i="1"/>
  <c r="F25" i="1"/>
  <c r="F24" i="1"/>
  <c r="F23" i="1"/>
  <c r="F22" i="1"/>
  <c r="F21" i="1"/>
  <c r="F20" i="1"/>
  <c r="F19" i="1"/>
  <c r="F18" i="1"/>
  <c r="F17" i="1"/>
  <c r="F16" i="1"/>
  <c r="F15" i="1"/>
  <c r="F10" i="1"/>
  <c r="F9" i="1"/>
  <c r="F8" i="1"/>
  <c r="F7" i="1"/>
  <c r="F6" i="1"/>
  <c r="F5" i="1"/>
  <c r="C20" i="3"/>
  <c r="G106" i="1" l="1"/>
  <c r="F106" i="1"/>
  <c r="G15" i="3"/>
  <c r="E20" i="3"/>
  <c r="G20" i="3" s="1"/>
  <c r="D21" i="3"/>
  <c r="C21" i="3"/>
  <c r="B21" i="3"/>
  <c r="G35" i="3"/>
  <c r="G19" i="3"/>
  <c r="G18" i="3"/>
  <c r="F19" i="3"/>
  <c r="F18" i="3"/>
  <c r="F20" i="3" l="1"/>
  <c r="G17" i="3"/>
  <c r="F17" i="3" l="1"/>
  <c r="E21" i="3"/>
  <c r="G39" i="3" l="1"/>
  <c r="F28" i="1" l="1"/>
  <c r="G28" i="1"/>
  <c r="F27" i="1" l="1"/>
  <c r="G27" i="1"/>
  <c r="E37" i="1" l="1"/>
  <c r="G37" i="1" l="1"/>
  <c r="F37" i="1"/>
  <c r="F4" i="1"/>
</calcChain>
</file>

<file path=xl/sharedStrings.xml><?xml version="1.0" encoding="utf-8"?>
<sst xmlns="http://schemas.openxmlformats.org/spreadsheetml/2006/main" count="342" uniqueCount="207">
  <si>
    <t>Oznaka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</si>
  <si>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</si>
  <si>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</si>
  <si>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</si>
  <si>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</si>
  <si>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</si>
  <si>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</si>
  <si>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</si>
  <si>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</si>
  <si>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</si>
  <si>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</si>
  <si>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</si>
  <si>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</si>
  <si>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</si>
  <si>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</si>
  <si>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</si>
  <si>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</si>
  <si>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</si>
  <si>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</si>
  <si>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</si>
  <si>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</si>
  <si>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</si>
  <si>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</si>
  <si>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</si>
  <si>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</si>
  <si>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</si>
  <si>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</si>
  <si>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</si>
  <si>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</si>
  <si>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</si>
  <si>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</si>
  <si>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</si>
  <si>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</si>
  <si>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</si>
  <si>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</si>
  <si>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</si>
  <si>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</si>
  <si>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</si>
  <si>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</si>
  <si>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</si>
  <si>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</si>
  <si>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</si>
  <si>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</si>
  <si>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</si>
  <si>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</si>
  <si>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</si>
  <si>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</si>
  <si>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</si>
  <si>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</si>
  <si>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</si>
  <si>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</si>
  <si>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</si>
  <si>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</si>
  <si>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</si>
  <si>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</si>
  <si>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</si>
  <si>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</si>
  <si>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</si>
  <si>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</si>
  <si>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</si>
  <si>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</si>
  <si>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</si>
  <si>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</si>
  <si>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</si>
  <si>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</si>
  <si>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</si>
  <si>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</si>
  <si>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</si>
  <si>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</si>
  <si>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</si>
  <si>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</si>
  <si>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</si>
  <si>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</si>
  <si>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</si>
  <si>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</si>
  <si>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</si>
  <si>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</si>
  <si>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</si>
  <si>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</si>
  <si>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</si>
  <si>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</si>
  <si>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</si>
  <si>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</si>
  <si>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</si>
  <si>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</si>
  <si>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</si>
  <si>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</si>
  <si>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</si>
  <si>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</si>
  <si>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</si>
  <si>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</si>
  <si>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</si>
  <si>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</si>
  <si>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</si>
  <si>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</si>
  <si>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6381 Tekuće pomoći temeljem prijenosa EU</t>
  </si>
  <si>
    <t>639 Prijenos između proračunskih korisnika istog proračuna</t>
  </si>
  <si>
    <t>6391 Tekući prijenos između proračunskih korisnika istog proračuna</t>
  </si>
  <si>
    <t>3235 zakupnine i najamnine</t>
  </si>
  <si>
    <t>38 Ostali rashodi</t>
  </si>
  <si>
    <t>381 Tekuće donacije</t>
  </si>
  <si>
    <t>45 Rashodi za dodatna ulaganja</t>
  </si>
  <si>
    <t>451 Dodatna ulaganja na građevinskom objektu</t>
  </si>
  <si>
    <t>4511 Dodatna ulaganja na građevinskom objektu</t>
  </si>
  <si>
    <t>3293 Reprezentacija</t>
  </si>
  <si>
    <t>Indeks 4/1  (5)</t>
  </si>
  <si>
    <t>Indeks 4/3  (6)</t>
  </si>
  <si>
    <t>Indeks 4/3 (6)</t>
  </si>
  <si>
    <t>Indeks 4 /1 (5)</t>
  </si>
  <si>
    <t>Indeks 4/1 (5)</t>
  </si>
  <si>
    <t>638 Pomoći temeljem prijenosa EU sredstava</t>
  </si>
  <si>
    <t>3214 Ostale naknade troškova zaposlenima</t>
  </si>
  <si>
    <t>3291 Naknade za rad predstavničkih i izvršnih tijela, povjerenstava i slično</t>
  </si>
  <si>
    <t>3294 Članarine i norme</t>
  </si>
  <si>
    <t>3433 Zatezne kamate</t>
  </si>
  <si>
    <t>3721 Naknade građanima i kućanstvima u novcu</t>
  </si>
  <si>
    <t>PRIHODI</t>
  </si>
  <si>
    <t>RASHODI</t>
  </si>
  <si>
    <t>RAZLIKA</t>
  </si>
  <si>
    <t>1.1.1 Opći prihodi i primici</t>
  </si>
  <si>
    <t>3.2.1 Vlastiti prihodi PK</t>
  </si>
  <si>
    <t>3.2.2 Vlastiti prihodi PK - prenesena sredstva</t>
  </si>
  <si>
    <t>4.4.1 Prihodi za posebne namjene - Decentralizacija</t>
  </si>
  <si>
    <t>4.8.1 Prihodi za posebne namjene PK</t>
  </si>
  <si>
    <t>5.4.1 Pomoći PK</t>
  </si>
  <si>
    <t>Brojčana oznaka i naziv izvora financiranje</t>
  </si>
  <si>
    <t>UKUPNO PRIHODI</t>
  </si>
  <si>
    <t>UKUPNO RASHODI</t>
  </si>
  <si>
    <t>PRENESENI VIŠAK PRIHODA</t>
  </si>
  <si>
    <t>Index 4/2</t>
  </si>
  <si>
    <t>Index 4/3</t>
  </si>
  <si>
    <t>Posebni dio</t>
  </si>
  <si>
    <t>KONTO</t>
  </si>
  <si>
    <t>POZICIJA</t>
  </si>
  <si>
    <t>VRSTA RASHODA / IZDATAKA</t>
  </si>
  <si>
    <t>INDEKS</t>
  </si>
  <si>
    <t>PK 004       03        12487 OŠ Gornja Poljica, Srijane</t>
  </si>
  <si>
    <t>Izvor 3.2.1 Vlastiti prihodi PK</t>
  </si>
  <si>
    <t>3</t>
  </si>
  <si>
    <t>Rashodi poslovanja</t>
  </si>
  <si>
    <t>32</t>
  </si>
  <si>
    <t>Materijalni rashodi</t>
  </si>
  <si>
    <t>Izvor 3.2.2 Vlastiti prihodi PK - prenesena sredstva</t>
  </si>
  <si>
    <t>34</t>
  </si>
  <si>
    <t>Financijski rashodi</t>
  </si>
  <si>
    <t>Izvor 4.4.1 Prihodi za posebne namjene-Decentralizacija</t>
  </si>
  <si>
    <t>Izvor 4.8.1 Prihodi za posebne namjene PK</t>
  </si>
  <si>
    <t>Izvor 5.4.1 Pomoći PK</t>
  </si>
  <si>
    <t>31</t>
  </si>
  <si>
    <t>Rashodi za zaposlene</t>
  </si>
  <si>
    <t>4</t>
  </si>
  <si>
    <t>Rashodi za nabavu nefinancijske imovine</t>
  </si>
  <si>
    <t>42</t>
  </si>
  <si>
    <t>Rashodi za nabavu proizvedene dugotrajne imovine</t>
  </si>
  <si>
    <t>Izvor 1.1.1 Opći prihodi i primici</t>
  </si>
  <si>
    <t>37</t>
  </si>
  <si>
    <t>Naknade građanima i kućanstvima na temelju osiguranja i druge naknade</t>
  </si>
  <si>
    <t>Na temelju zakona o proračunu (“Narodne novine” broj 144/21) i Pravilnikom o polugodišnjem i godišnjem izvještaju o izvršenju proračuna (“Narodne novine” broj 24/13, 102/17, 1/20, 147/20), propisana je obveza sastavljanja i podnošenja godišnjeg i polugodišnjeg izvještaja o izvršenju financijskog plana. Osnovna škola Gornja Poljica podnosi Školskom odboru:</t>
  </si>
  <si>
    <t>6.2. Donacije PK</t>
  </si>
  <si>
    <t>PRENESENI VIŠAK</t>
  </si>
  <si>
    <t>9221 Višak prihoda - preneseni</t>
  </si>
  <si>
    <t>POLUGODIŠNJI  IZVJEŠTAJ O IZVRŠENJU FINANCIJSKOG PLANA ZA 2023. GODINU</t>
  </si>
  <si>
    <t>Polugodišnji Financijski plan OŠ Gornja Poljica, Srijane za 2023. godinu ostvaren je kako slijedi:</t>
  </si>
  <si>
    <t>Polugodišnji izvještaj izvršenja financijskog plana za 2023. godinu čini izvršenje prihoda i rashoda te primitaka i izdataka po ekonomskoj klasifikaciji  te izvršenje rashoda prema izvorima i programskoj klasifikaciji.</t>
  </si>
  <si>
    <t>Izvršenje 1.1.-30.6.2022. (1)</t>
  </si>
  <si>
    <t>Izvorni plan  2023. (2)</t>
  </si>
  <si>
    <t>Tekući plan  2023. (3)</t>
  </si>
  <si>
    <t>Izvršenje 1.1.-30.6. 2023. (4)</t>
  </si>
  <si>
    <t>Izvorni plan 2023. (2)</t>
  </si>
  <si>
    <t>Tekući plan 2023.  (3)</t>
  </si>
  <si>
    <t>Izvršenje 2022. (1)</t>
  </si>
  <si>
    <t>Tekući plan 2023. (3)</t>
  </si>
  <si>
    <t>Izvršenje  2023.(4.)</t>
  </si>
  <si>
    <t>PRIHODI I RASHODI 2023. PREMA EKONOMSKOJ KLASIFIKACIJI</t>
  </si>
  <si>
    <t>I. OPĆI DIO KONSOLIDIRANOG PRORAČUNA za razdoblje od 01.01.2023. do 30.06.2023.</t>
  </si>
  <si>
    <t xml:space="preserve">Izvorni plan 2023. </t>
  </si>
  <si>
    <t xml:space="preserve">Izvršenje 1.1.-30.6. 2023. </t>
  </si>
  <si>
    <t xml:space="preserve">Izvršenje 1.1.-30. 6.2022. </t>
  </si>
  <si>
    <t>Aktivnost A00 4030A403004 Prijevoz učenika osnovnih škola</t>
  </si>
  <si>
    <t>Izvor 5.4.2 Pomoći PK - prenesena sredstva</t>
  </si>
  <si>
    <t>Aktivnost A00 4030A403002 Izgradnja i uređenje objekata te nabava i održavanje opreme</t>
  </si>
  <si>
    <t>Aktivnost A00 4030A403001 Rashodi djelatnosti</t>
  </si>
  <si>
    <t>Program A00 4030 Osnovnoškolsko obrazovanje</t>
  </si>
  <si>
    <t>Ostali rashodi</t>
  </si>
  <si>
    <t>38</t>
  </si>
  <si>
    <t>Aktivnost A00 4001T400111 Opskrba školskih ustanova higijenskim potrepštinama za učenice</t>
  </si>
  <si>
    <t>Aktivnost A00 4001T400110 Financiranje troškova prehrane za učenike OŠ</t>
  </si>
  <si>
    <t>Aktivnost A00 4001A400118 Nabava udžbenika i drugih obrazovnih materijala</t>
  </si>
  <si>
    <t>Aktivnost A00 4001A400104 e - Škole</t>
  </si>
  <si>
    <t>Aktivnost A00 4001A400103 Natjecanja, manifestacije i ostalo</t>
  </si>
  <si>
    <t>Program A00 4001 Razvoj odgojno obrazovnog sustava</t>
  </si>
  <si>
    <t>Glavni program A00 --</t>
  </si>
  <si>
    <t>Glava 004       03 USTANOVE U OSNOVNOM ŠKOLSTVU</t>
  </si>
  <si>
    <t>Razdjel 004 UPRAVNI ODJEL ZA PROSVJETU, KULTURU, TEHNIČKU KULTURU I SPORT</t>
  </si>
  <si>
    <t>OSTVARENO(2)</t>
  </si>
  <si>
    <t>PLANIRANO (1)</t>
  </si>
  <si>
    <t>Izvršenje rashoda i izdataka po ekonomskoj i programskoj klasifikaciji i izvorima financiranja za 1.1.-30.6.2023.</t>
  </si>
  <si>
    <t>OŠ Gornja Poljica - Srijane</t>
  </si>
  <si>
    <t>5.4.2 Pomoći PK - prenesena sredstva</t>
  </si>
  <si>
    <t>Funkcijska 0960 Dodatne usluge u obrazovanju</t>
  </si>
  <si>
    <t>Funkcijska 096 Dodatne usluge u obrazovanju</t>
  </si>
  <si>
    <t>Funkcijska 0912 Osnovno obrazovanje</t>
  </si>
  <si>
    <t>Funkcijska 091 Predškolsko i osnovno obrazovanje</t>
  </si>
  <si>
    <t>Funkcijska 09 Obrazovanje</t>
  </si>
  <si>
    <t>Rashodi prema funkcijskoj klasifikaciji od 1.1.2023. do 30.6.2023.</t>
  </si>
  <si>
    <t>3812 Tekuće donacije u naravi</t>
  </si>
  <si>
    <t>3811 Tekuće donacije u novcu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</si>
</sst>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A]d\.m\.yyyy\."/>
    <numFmt numFmtId="165" formatCode="[$-1041A]#,##0.00;\-\ #,##0.00"/>
    <numFmt numFmtId="166" formatCode="[$-1041A]#,##0.00%"/>
    <numFmt numFmtId="167" formatCode="[$-1041A]h:mm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1.9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32" fillId="0" borderId="0"/>
    <xf numFmtId="0" fontId="39" fillId="0" borderId="0"/>
    <xf numFmtId="0" fontId="32" fillId="0" borderId="0"/>
  </cellStyleXfs>
  <cellXfs count="125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left" wrapText="1"/>
    </xf>
    <xf numFmtId="4" fontId="24" fillId="33" borderId="11" xfId="0" applyNumberFormat="1" applyFont="1" applyFill="1" applyBorder="1" applyAlignment="1">
      <alignment horizontal="right" wrapText="1" indent="1"/>
    </xf>
    <xf numFmtId="4" fontId="24" fillId="33" borderId="15" xfId="0" applyNumberFormat="1" applyFont="1" applyFill="1" applyBorder="1" applyAlignment="1">
      <alignment horizontal="right" wrapText="1" indent="1"/>
    </xf>
    <xf numFmtId="4" fontId="24" fillId="33" borderId="17" xfId="0" applyNumberFormat="1" applyFont="1" applyFill="1" applyBorder="1" applyAlignment="1">
      <alignment horizontal="right" wrapText="1" indent="1"/>
    </xf>
    <xf numFmtId="4" fontId="24" fillId="33" borderId="19" xfId="0" applyNumberFormat="1" applyFont="1" applyFill="1" applyBorder="1" applyAlignment="1">
      <alignment horizontal="right" wrapText="1" indent="1"/>
    </xf>
    <xf numFmtId="4" fontId="24" fillId="33" borderId="20" xfId="0" applyNumberFormat="1" applyFont="1" applyFill="1" applyBorder="1" applyAlignment="1">
      <alignment horizontal="right" wrapText="1" indent="1"/>
    </xf>
    <xf numFmtId="0" fontId="24" fillId="33" borderId="11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6" xfId="0" applyFont="1" applyFill="1" applyBorder="1" applyAlignment="1">
      <alignment horizontal="left" wrapText="1"/>
    </xf>
    <xf numFmtId="4" fontId="20" fillId="0" borderId="0" xfId="0" applyNumberFormat="1" applyFont="1"/>
    <xf numFmtId="0" fontId="19" fillId="36" borderId="11" xfId="0" applyFont="1" applyFill="1" applyBorder="1" applyAlignment="1">
      <alignment horizontal="left" wrapText="1"/>
    </xf>
    <xf numFmtId="0" fontId="26" fillId="0" borderId="0" xfId="0" applyFont="1"/>
    <xf numFmtId="0" fontId="27" fillId="33" borderId="11" xfId="0" applyFont="1" applyFill="1" applyBorder="1" applyAlignment="1">
      <alignment horizontal="left" wrapText="1"/>
    </xf>
    <xf numFmtId="0" fontId="23" fillId="0" borderId="0" xfId="0" applyFont="1"/>
    <xf numFmtId="0" fontId="28" fillId="0" borderId="0" xfId="0" applyFont="1"/>
    <xf numFmtId="0" fontId="29" fillId="0" borderId="0" xfId="0" applyFont="1"/>
    <xf numFmtId="4" fontId="30" fillId="33" borderId="11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right" wrapText="1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4" fontId="25" fillId="34" borderId="11" xfId="0" applyNumberFormat="1" applyFont="1" applyFill="1" applyBorder="1" applyAlignment="1">
      <alignment horizontal="right" wrapText="1"/>
    </xf>
    <xf numFmtId="4" fontId="25" fillId="36" borderId="11" xfId="0" applyNumberFormat="1" applyFont="1" applyFill="1" applyBorder="1" applyAlignment="1">
      <alignment horizontal="right" wrapText="1"/>
    </xf>
    <xf numFmtId="4" fontId="30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0" fontId="27" fillId="0" borderId="10" xfId="0" applyFont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left" wrapText="1"/>
    </xf>
    <xf numFmtId="0" fontId="0" fillId="0" borderId="21" xfId="0" applyBorder="1"/>
    <xf numFmtId="0" fontId="0" fillId="0" borderId="21" xfId="0" applyBorder="1" applyAlignment="1">
      <alignment horizontal="center"/>
    </xf>
    <xf numFmtId="0" fontId="16" fillId="0" borderId="21" xfId="0" applyFont="1" applyBorder="1"/>
    <xf numFmtId="0" fontId="0" fillId="37" borderId="21" xfId="0" applyFill="1" applyBorder="1" applyAlignment="1">
      <alignment wrapText="1"/>
    </xf>
    <xf numFmtId="0" fontId="0" fillId="37" borderId="21" xfId="0" applyFill="1" applyBorder="1"/>
    <xf numFmtId="4" fontId="0" fillId="0" borderId="21" xfId="0" applyNumberFormat="1" applyBorder="1"/>
    <xf numFmtId="0" fontId="36" fillId="0" borderId="0" xfId="0" applyFont="1" applyAlignment="1">
      <alignment horizontal="left" indent="1"/>
    </xf>
    <xf numFmtId="0" fontId="34" fillId="35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36" fillId="0" borderId="18" xfId="0" applyFont="1" applyBorder="1" applyAlignment="1">
      <alignment horizontal="left" wrapText="1"/>
    </xf>
    <xf numFmtId="0" fontId="24" fillId="33" borderId="11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right" wrapText="1"/>
    </xf>
    <xf numFmtId="0" fontId="30" fillId="33" borderId="11" xfId="0" applyFont="1" applyFill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44"/>
    <xf numFmtId="0" fontId="39" fillId="0" borderId="0" xfId="44" applyAlignment="1"/>
    <xf numFmtId="0" fontId="42" fillId="0" borderId="0" xfId="44" applyFont="1" applyAlignment="1" applyProtection="1">
      <alignment vertical="top" wrapText="1" readingOrder="1"/>
      <protection locked="0"/>
    </xf>
    <xf numFmtId="0" fontId="34" fillId="0" borderId="21" xfId="44" applyFont="1" applyFill="1" applyBorder="1" applyAlignment="1" applyProtection="1">
      <alignment vertical="top" wrapText="1" readingOrder="1"/>
      <protection locked="0"/>
    </xf>
    <xf numFmtId="0" fontId="34" fillId="0" borderId="21" xfId="44" applyFont="1" applyFill="1" applyBorder="1" applyAlignment="1" applyProtection="1">
      <alignment horizontal="right" vertical="top" wrapText="1" readingOrder="1"/>
      <protection locked="0"/>
    </xf>
    <xf numFmtId="166" fontId="35" fillId="0" borderId="21" xfId="44" applyNumberFormat="1" applyFont="1" applyFill="1" applyBorder="1" applyAlignment="1" applyProtection="1">
      <alignment vertical="top" wrapText="1" readingOrder="1"/>
      <protection locked="0"/>
    </xf>
    <xf numFmtId="166" fontId="34" fillId="0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34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39" borderId="21" xfId="44" applyNumberFormat="1" applyFont="1" applyFill="1" applyBorder="1" applyAlignment="1" applyProtection="1">
      <alignment vertical="top" wrapText="1" readingOrder="1"/>
      <protection locked="0"/>
    </xf>
    <xf numFmtId="166" fontId="35" fillId="38" borderId="21" xfId="44" applyNumberFormat="1" applyFont="1" applyFill="1" applyBorder="1" applyAlignment="1" applyProtection="1">
      <alignment vertical="top" wrapText="1" readingOrder="1"/>
      <protection locked="0"/>
    </xf>
    <xf numFmtId="0" fontId="32" fillId="0" borderId="0" xfId="45"/>
    <xf numFmtId="0" fontId="34" fillId="0" borderId="21" xfId="45" applyFont="1" applyFill="1" applyBorder="1" applyAlignment="1" applyProtection="1">
      <alignment vertical="top" wrapText="1" readingOrder="1"/>
      <protection locked="0"/>
    </xf>
    <xf numFmtId="0" fontId="34" fillId="0" borderId="21" xfId="45" applyFont="1" applyFill="1" applyBorder="1" applyAlignment="1" applyProtection="1">
      <alignment horizontal="right" vertical="top" wrapText="1" readingOrder="1"/>
      <protection locked="0"/>
    </xf>
    <xf numFmtId="166" fontId="35" fillId="0" borderId="21" xfId="45" applyNumberFormat="1" applyFont="1" applyFill="1" applyBorder="1" applyAlignment="1" applyProtection="1">
      <alignment vertical="top" wrapText="1" readingOrder="1"/>
      <protection locked="0"/>
    </xf>
    <xf numFmtId="166" fontId="34" fillId="0" borderId="21" xfId="45" applyNumberFormat="1" applyFont="1" applyFill="1" applyBorder="1" applyAlignment="1" applyProtection="1">
      <alignment vertical="top" wrapText="1" readingOrder="1"/>
      <protection locked="0"/>
    </xf>
    <xf numFmtId="166" fontId="35" fillId="40" borderId="21" xfId="45" applyNumberFormat="1" applyFont="1" applyFill="1" applyBorder="1" applyAlignment="1" applyProtection="1">
      <alignment vertical="top" wrapText="1" readingOrder="1"/>
      <protection locked="0"/>
    </xf>
    <xf numFmtId="166" fontId="35" fillId="41" borderId="21" xfId="45" applyNumberFormat="1" applyFont="1" applyFill="1" applyBorder="1" applyAlignment="1" applyProtection="1">
      <alignment vertical="top" wrapText="1" readingOrder="1"/>
      <protection locked="0"/>
    </xf>
    <xf numFmtId="0" fontId="32" fillId="35" borderId="0" xfId="0" applyFont="1" applyFill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Alignment="1">
      <alignment horizontal="left" wrapText="1" indent="1"/>
    </xf>
    <xf numFmtId="0" fontId="37" fillId="0" borderId="0" xfId="0" applyFont="1" applyAlignment="1">
      <alignment horizontal="left" wrapText="1" inden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3" fillId="36" borderId="24" xfId="43" applyFont="1" applyFill="1" applyBorder="1" applyAlignment="1" applyProtection="1">
      <alignment horizontal="center" vertical="center" wrapText="1" readingOrder="1"/>
      <protection locked="0"/>
    </xf>
    <xf numFmtId="0" fontId="33" fillId="36" borderId="0" xfId="43" applyFont="1" applyFill="1" applyBorder="1" applyAlignment="1" applyProtection="1">
      <alignment horizontal="center" vertical="center" wrapText="1" readingOrder="1"/>
      <protection locked="0"/>
    </xf>
    <xf numFmtId="0" fontId="42" fillId="0" borderId="0" xfId="44" applyFont="1" applyAlignment="1" applyProtection="1">
      <alignment vertical="top" wrapText="1" readingOrder="1"/>
      <protection locked="0"/>
    </xf>
    <xf numFmtId="0" fontId="39" fillId="0" borderId="0" xfId="44"/>
    <xf numFmtId="0" fontId="42" fillId="0" borderId="0" xfId="44" applyFont="1" applyAlignment="1" applyProtection="1">
      <alignment horizontal="right" vertical="top" wrapText="1" readingOrder="1"/>
      <protection locked="0"/>
    </xf>
    <xf numFmtId="164" fontId="42" fillId="0" borderId="0" xfId="44" applyNumberFormat="1" applyFont="1" applyAlignment="1" applyProtection="1">
      <alignment horizontal="left" vertical="top" wrapText="1" readingOrder="1"/>
      <protection locked="0"/>
    </xf>
    <xf numFmtId="167" fontId="42" fillId="0" borderId="0" xfId="44" applyNumberFormat="1" applyFont="1" applyAlignment="1" applyProtection="1">
      <alignment horizontal="left" vertical="top" wrapText="1" readingOrder="1"/>
      <protection locked="0"/>
    </xf>
    <xf numFmtId="0" fontId="34" fillId="0" borderId="21" xfId="44" applyFont="1" applyFill="1" applyBorder="1" applyAlignment="1" applyProtection="1">
      <alignment horizontal="right" vertical="top" wrapText="1" readingOrder="1"/>
      <protection locked="0"/>
    </xf>
    <xf numFmtId="0" fontId="32" fillId="0" borderId="21" xfId="44" applyFont="1" applyFill="1" applyBorder="1" applyAlignment="1" applyProtection="1">
      <alignment vertical="top" wrapText="1"/>
      <protection locked="0"/>
    </xf>
    <xf numFmtId="0" fontId="35" fillId="0" borderId="21" xfId="44" applyFont="1" applyFill="1" applyBorder="1" applyAlignment="1" applyProtection="1">
      <alignment vertical="top" wrapText="1" readingOrder="1"/>
      <protection locked="0"/>
    </xf>
    <xf numFmtId="0" fontId="32" fillId="0" borderId="21" xfId="44" applyFont="1" applyFill="1" applyBorder="1"/>
    <xf numFmtId="165" fontId="35" fillId="0" borderId="21" xfId="44" applyNumberFormat="1" applyFont="1" applyFill="1" applyBorder="1" applyAlignment="1" applyProtection="1">
      <alignment vertical="top" wrapText="1" readingOrder="1"/>
      <protection locked="0"/>
    </xf>
    <xf numFmtId="0" fontId="41" fillId="0" borderId="0" xfId="44" applyFont="1" applyAlignment="1" applyProtection="1">
      <alignment horizontal="center" vertical="top" wrapText="1" readingOrder="1"/>
      <protection locked="0"/>
    </xf>
    <xf numFmtId="0" fontId="40" fillId="0" borderId="0" xfId="44" applyFont="1" applyAlignment="1" applyProtection="1">
      <alignment horizontal="center" vertical="top" wrapText="1" readingOrder="1"/>
      <protection locked="0"/>
    </xf>
    <xf numFmtId="0" fontId="34" fillId="0" borderId="21" xfId="44" applyFont="1" applyFill="1" applyBorder="1" applyAlignment="1" applyProtection="1">
      <alignment vertical="top" wrapText="1" readingOrder="1"/>
      <protection locked="0"/>
    </xf>
    <xf numFmtId="0" fontId="35" fillId="38" borderId="21" xfId="44" applyFont="1" applyFill="1" applyBorder="1" applyAlignment="1" applyProtection="1">
      <alignment vertical="top" wrapText="1" readingOrder="1"/>
      <protection locked="0"/>
    </xf>
    <xf numFmtId="0" fontId="32" fillId="38" borderId="21" xfId="44" applyFont="1" applyFill="1" applyBorder="1"/>
    <xf numFmtId="165" fontId="35" fillId="38" borderId="21" xfId="44" applyNumberFormat="1" applyFont="1" applyFill="1" applyBorder="1" applyAlignment="1" applyProtection="1">
      <alignment vertical="top" wrapText="1" readingOrder="1"/>
      <protection locked="0"/>
    </xf>
    <xf numFmtId="165" fontId="34" fillId="0" borderId="21" xfId="44" applyNumberFormat="1" applyFont="1" applyFill="1" applyBorder="1" applyAlignment="1" applyProtection="1">
      <alignment vertical="top" wrapText="1" readingOrder="1"/>
      <protection locked="0"/>
    </xf>
    <xf numFmtId="0" fontId="35" fillId="39" borderId="21" xfId="44" applyFont="1" applyFill="1" applyBorder="1" applyAlignment="1" applyProtection="1">
      <alignment vertical="top" wrapText="1" readingOrder="1"/>
      <protection locked="0"/>
    </xf>
    <xf numFmtId="0" fontId="32" fillId="39" borderId="21" xfId="44" applyFont="1" applyFill="1" applyBorder="1"/>
    <xf numFmtId="165" fontId="35" fillId="39" borderId="21" xfId="44" applyNumberFormat="1" applyFont="1" applyFill="1" applyBorder="1" applyAlignment="1" applyProtection="1">
      <alignment vertical="top" wrapText="1" readingOrder="1"/>
      <protection locked="0"/>
    </xf>
    <xf numFmtId="0" fontId="35" fillId="34" borderId="21" xfId="44" applyFont="1" applyFill="1" applyBorder="1" applyAlignment="1" applyProtection="1">
      <alignment vertical="top" wrapText="1" readingOrder="1"/>
      <protection locked="0"/>
    </xf>
    <xf numFmtId="0" fontId="32" fillId="34" borderId="21" xfId="44" applyFont="1" applyFill="1" applyBorder="1"/>
    <xf numFmtId="165" fontId="35" fillId="34" borderId="21" xfId="44" applyNumberFormat="1" applyFont="1" applyFill="1" applyBorder="1" applyAlignment="1" applyProtection="1">
      <alignment vertical="top" wrapText="1" readingOrder="1"/>
      <protection locked="0"/>
    </xf>
    <xf numFmtId="0" fontId="42" fillId="0" borderId="0" xfId="45" applyFont="1" applyAlignment="1" applyProtection="1">
      <alignment vertical="top" wrapText="1" readingOrder="1"/>
      <protection locked="0"/>
    </xf>
    <xf numFmtId="0" fontId="32" fillId="0" borderId="0" xfId="45"/>
    <xf numFmtId="0" fontId="42" fillId="0" borderId="0" xfId="45" applyFont="1" applyAlignment="1" applyProtection="1">
      <alignment horizontal="right" vertical="top" wrapText="1" readingOrder="1"/>
      <protection locked="0"/>
    </xf>
    <xf numFmtId="164" fontId="42" fillId="0" borderId="0" xfId="45" applyNumberFormat="1" applyFont="1" applyAlignment="1" applyProtection="1">
      <alignment horizontal="left" vertical="top" wrapText="1" readingOrder="1"/>
      <protection locked="0"/>
    </xf>
    <xf numFmtId="167" fontId="42" fillId="0" borderId="0" xfId="45" applyNumberFormat="1" applyFont="1" applyAlignment="1" applyProtection="1">
      <alignment horizontal="left" vertical="top" wrapText="1" readingOrder="1"/>
      <protection locked="0"/>
    </xf>
    <xf numFmtId="0" fontId="40" fillId="0" borderId="0" xfId="45" applyFont="1" applyAlignment="1" applyProtection="1">
      <alignment horizontal="center" vertical="top" wrapText="1" readingOrder="1"/>
      <protection locked="0"/>
    </xf>
    <xf numFmtId="0" fontId="34" fillId="0" borderId="21" xfId="45" applyFont="1" applyFill="1" applyBorder="1" applyAlignment="1" applyProtection="1">
      <alignment vertical="top" wrapText="1" readingOrder="1"/>
      <protection locked="0"/>
    </xf>
    <xf numFmtId="0" fontId="32" fillId="0" borderId="21" xfId="45" applyFont="1" applyFill="1" applyBorder="1" applyAlignment="1" applyProtection="1">
      <alignment vertical="top" wrapText="1"/>
      <protection locked="0"/>
    </xf>
    <xf numFmtId="0" fontId="34" fillId="0" borderId="21" xfId="45" applyFont="1" applyFill="1" applyBorder="1" applyAlignment="1" applyProtection="1">
      <alignment horizontal="right" vertical="top" wrapText="1" readingOrder="1"/>
      <protection locked="0"/>
    </xf>
    <xf numFmtId="0" fontId="43" fillId="0" borderId="0" xfId="45" applyFont="1" applyAlignment="1" applyProtection="1">
      <alignment horizontal="center" vertical="top" wrapText="1" readingOrder="1"/>
      <protection locked="0"/>
    </xf>
    <xf numFmtId="0" fontId="44" fillId="0" borderId="0" xfId="45" applyFont="1" applyAlignment="1">
      <alignment horizontal="center" vertical="center" wrapText="1"/>
    </xf>
    <xf numFmtId="0" fontId="35" fillId="0" borderId="21" xfId="45" applyFont="1" applyFill="1" applyBorder="1" applyAlignment="1" applyProtection="1">
      <alignment vertical="top" wrapText="1" readingOrder="1"/>
      <protection locked="0"/>
    </xf>
    <xf numFmtId="0" fontId="32" fillId="0" borderId="21" xfId="45" applyFont="1" applyFill="1" applyBorder="1"/>
    <xf numFmtId="165" fontId="35" fillId="0" borderId="21" xfId="45" applyNumberFormat="1" applyFont="1" applyFill="1" applyBorder="1" applyAlignment="1" applyProtection="1">
      <alignment vertical="top" wrapText="1" readingOrder="1"/>
      <protection locked="0"/>
    </xf>
    <xf numFmtId="0" fontId="35" fillId="41" borderId="21" xfId="45" applyFont="1" applyFill="1" applyBorder="1" applyAlignment="1" applyProtection="1">
      <alignment vertical="top" wrapText="1" readingOrder="1"/>
      <protection locked="0"/>
    </xf>
    <xf numFmtId="0" fontId="32" fillId="41" borderId="21" xfId="45" applyFont="1" applyFill="1" applyBorder="1"/>
    <xf numFmtId="165" fontId="35" fillId="41" borderId="21" xfId="45" applyNumberFormat="1" applyFont="1" applyFill="1" applyBorder="1" applyAlignment="1" applyProtection="1">
      <alignment vertical="top" wrapText="1" readingOrder="1"/>
      <protection locked="0"/>
    </xf>
    <xf numFmtId="0" fontId="35" fillId="40" borderId="21" xfId="45" applyFont="1" applyFill="1" applyBorder="1" applyAlignment="1" applyProtection="1">
      <alignment vertical="top" wrapText="1" readingOrder="1"/>
      <protection locked="0"/>
    </xf>
    <xf numFmtId="0" fontId="32" fillId="40" borderId="21" xfId="45" applyFont="1" applyFill="1" applyBorder="1"/>
    <xf numFmtId="165" fontId="35" fillId="40" borderId="21" xfId="45" applyNumberFormat="1" applyFont="1" applyFill="1" applyBorder="1" applyAlignment="1" applyProtection="1">
      <alignment vertical="top" wrapText="1" readingOrder="1"/>
      <protection locked="0"/>
    </xf>
    <xf numFmtId="165" fontId="34" fillId="0" borderId="21" xfId="45" applyNumberFormat="1" applyFont="1" applyFill="1" applyBorder="1" applyAlignment="1" applyProtection="1">
      <alignment vertical="top" wrapText="1" readingOrder="1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no 2" xfId="42"/>
    <cellStyle name="Normalno 3" xfId="43"/>
    <cellStyle name="Normalno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39" sqref="D39"/>
    </sheetView>
  </sheetViews>
  <sheetFormatPr defaultColWidth="9.140625" defaultRowHeight="10.5" x14ac:dyDescent="0.15"/>
  <cols>
    <col min="1" max="1" width="30.28515625" style="5" customWidth="1"/>
    <col min="2" max="5" width="12.7109375" style="5" customWidth="1"/>
    <col min="6" max="6" width="8.28515625" style="5" customWidth="1"/>
    <col min="7" max="7" width="9.42578125" style="5" customWidth="1"/>
    <col min="8" max="16384" width="9.140625" style="5"/>
  </cols>
  <sheetData>
    <row r="1" spans="1:7" x14ac:dyDescent="0.15">
      <c r="A1" s="67" t="s">
        <v>157</v>
      </c>
      <c r="B1" s="68"/>
      <c r="C1" s="68"/>
      <c r="D1" s="68"/>
      <c r="E1" s="68"/>
      <c r="F1" s="68"/>
      <c r="G1" s="68"/>
    </row>
    <row r="2" spans="1:7" ht="48.75" customHeight="1" x14ac:dyDescent="0.15">
      <c r="A2" s="68"/>
      <c r="B2" s="68"/>
      <c r="C2" s="68"/>
      <c r="D2" s="68"/>
      <c r="E2" s="68"/>
      <c r="F2" s="68"/>
      <c r="G2" s="68"/>
    </row>
    <row r="3" spans="1:7" ht="6.75" customHeight="1" x14ac:dyDescent="0.2">
      <c r="A3" s="39"/>
      <c r="B3" s="39"/>
      <c r="C3" s="39"/>
      <c r="D3" s="39"/>
      <c r="E3" s="39"/>
      <c r="F3" s="39"/>
      <c r="G3" s="39"/>
    </row>
    <row r="4" spans="1:7" ht="14.25" x14ac:dyDescent="0.2">
      <c r="A4" s="69" t="s">
        <v>161</v>
      </c>
      <c r="B4" s="70"/>
      <c r="C4" s="70"/>
      <c r="D4" s="70"/>
      <c r="E4" s="70"/>
      <c r="F4" s="70"/>
      <c r="G4" s="70"/>
    </row>
    <row r="5" spans="1:7" ht="11.25" x14ac:dyDescent="0.2">
      <c r="A5" s="39"/>
      <c r="B5" s="39"/>
      <c r="C5" s="39"/>
      <c r="D5" s="39"/>
      <c r="E5" s="39"/>
      <c r="F5" s="39"/>
      <c r="G5" s="39"/>
    </row>
    <row r="6" spans="1:7" ht="11.25" x14ac:dyDescent="0.2">
      <c r="A6" s="39"/>
      <c r="B6" s="39"/>
      <c r="C6" s="39"/>
      <c r="D6" s="39"/>
      <c r="E6" s="39"/>
      <c r="F6" s="39"/>
      <c r="G6" s="39"/>
    </row>
    <row r="7" spans="1:7" ht="11.25" x14ac:dyDescent="0.2">
      <c r="A7" s="39" t="s">
        <v>94</v>
      </c>
      <c r="B7" s="39"/>
      <c r="C7" s="39"/>
      <c r="D7" s="39"/>
      <c r="E7" s="39"/>
      <c r="F7" s="39"/>
      <c r="G7" s="39"/>
    </row>
    <row r="8" spans="1:7" ht="11.25" x14ac:dyDescent="0.2">
      <c r="A8" s="39"/>
      <c r="B8" s="39"/>
      <c r="C8" s="39"/>
      <c r="D8" s="39"/>
      <c r="E8" s="39"/>
      <c r="F8" s="39"/>
      <c r="G8" s="39"/>
    </row>
    <row r="9" spans="1:7" ht="11.25" x14ac:dyDescent="0.2">
      <c r="A9" s="39"/>
      <c r="B9" s="39"/>
      <c r="C9" s="39"/>
      <c r="D9" s="39"/>
      <c r="E9" s="39"/>
      <c r="F9" s="39"/>
      <c r="G9" s="39"/>
    </row>
    <row r="10" spans="1:7" ht="16.5" customHeight="1" x14ac:dyDescent="0.15">
      <c r="A10" s="64" t="s">
        <v>162</v>
      </c>
      <c r="B10" s="64"/>
      <c r="C10" s="64"/>
      <c r="D10" s="64"/>
      <c r="E10" s="64"/>
      <c r="F10" s="64"/>
      <c r="G10" s="64"/>
    </row>
    <row r="11" spans="1:7" ht="16.5" customHeight="1" x14ac:dyDescent="0.15">
      <c r="A11" s="40"/>
      <c r="B11" s="40"/>
      <c r="C11" s="40"/>
      <c r="D11" s="40"/>
      <c r="E11" s="40"/>
      <c r="F11" s="40"/>
      <c r="G11" s="40"/>
    </row>
    <row r="12" spans="1:7" ht="11.25" x14ac:dyDescent="0.2">
      <c r="A12" s="39" t="s">
        <v>1</v>
      </c>
      <c r="B12" s="39"/>
      <c r="C12" s="39"/>
      <c r="D12" s="39"/>
      <c r="E12" s="39"/>
      <c r="F12" s="39"/>
      <c r="G12" s="39"/>
    </row>
    <row r="13" spans="1:7" s="6" customFormat="1" ht="12" thickBot="1" x14ac:dyDescent="0.25">
      <c r="A13" s="39"/>
      <c r="B13" s="39"/>
      <c r="C13" s="39"/>
      <c r="D13" s="39"/>
      <c r="E13" s="39"/>
      <c r="F13" s="39"/>
      <c r="G13" s="39"/>
    </row>
    <row r="14" spans="1:7" ht="23.25" thickBot="1" x14ac:dyDescent="0.2">
      <c r="A14" s="31" t="s">
        <v>0</v>
      </c>
      <c r="B14" s="31" t="s">
        <v>164</v>
      </c>
      <c r="C14" s="31" t="s">
        <v>165</v>
      </c>
      <c r="D14" s="31" t="s">
        <v>166</v>
      </c>
      <c r="E14" s="31" t="s">
        <v>167</v>
      </c>
      <c r="F14" s="31" t="s">
        <v>105</v>
      </c>
      <c r="G14" s="31" t="s">
        <v>106</v>
      </c>
    </row>
    <row r="15" spans="1:7" ht="11.25" x14ac:dyDescent="0.2">
      <c r="A15" s="12" t="s">
        <v>2</v>
      </c>
      <c r="B15" s="7">
        <v>278951.33</v>
      </c>
      <c r="C15" s="7">
        <v>612018.28</v>
      </c>
      <c r="D15" s="7">
        <v>612018.28</v>
      </c>
      <c r="E15" s="7">
        <v>301696.90000000002</v>
      </c>
      <c r="F15" s="7">
        <f>E15/B15*100</f>
        <v>108.15395646258435</v>
      </c>
      <c r="G15" s="7">
        <f>E15/D15*100</f>
        <v>49.295406666611328</v>
      </c>
    </row>
    <row r="16" spans="1:7" ht="11.25" x14ac:dyDescent="0.2">
      <c r="A16" s="12" t="s">
        <v>21</v>
      </c>
      <c r="B16" s="7">
        <v>0</v>
      </c>
      <c r="C16" s="7">
        <v>0</v>
      </c>
      <c r="D16" s="7">
        <v>0</v>
      </c>
      <c r="E16" s="7">
        <v>0</v>
      </c>
      <c r="F16" s="7"/>
      <c r="G16" s="7"/>
    </row>
    <row r="17" spans="1:7" ht="11.25" x14ac:dyDescent="0.2">
      <c r="A17" s="12" t="s">
        <v>85</v>
      </c>
      <c r="B17" s="7">
        <f>SUM(B15:B16)</f>
        <v>278951.33</v>
      </c>
      <c r="C17" s="7">
        <f>SUM(C15:C16)</f>
        <v>612018.28</v>
      </c>
      <c r="D17" s="7">
        <f>SUM(D15:D16)</f>
        <v>612018.28</v>
      </c>
      <c r="E17" s="7">
        <f>SUM(E15:E16)</f>
        <v>301696.90000000002</v>
      </c>
      <c r="F17" s="7">
        <f t="shared" ref="F17:F20" si="0">E17/B17*100</f>
        <v>108.15395646258435</v>
      </c>
      <c r="G17" s="7">
        <f t="shared" ref="G17:G20" si="1">E17/D17*100</f>
        <v>49.295406666611328</v>
      </c>
    </row>
    <row r="18" spans="1:7" ht="11.25" x14ac:dyDescent="0.2">
      <c r="A18" s="12" t="s">
        <v>26</v>
      </c>
      <c r="B18" s="7">
        <v>269966.53000000003</v>
      </c>
      <c r="C18" s="7">
        <v>603838.30000000005</v>
      </c>
      <c r="D18" s="7">
        <v>603838.30000000005</v>
      </c>
      <c r="E18" s="7">
        <v>291797.98</v>
      </c>
      <c r="F18" s="7">
        <f t="shared" si="0"/>
        <v>108.08672467657378</v>
      </c>
      <c r="G18" s="7">
        <f t="shared" si="1"/>
        <v>48.323860874674558</v>
      </c>
    </row>
    <row r="19" spans="1:7" ht="11.25" customHeight="1" x14ac:dyDescent="0.2">
      <c r="A19" s="12" t="s">
        <v>71</v>
      </c>
      <c r="B19" s="7">
        <v>1632.76</v>
      </c>
      <c r="C19" s="7">
        <v>8179.98</v>
      </c>
      <c r="D19" s="7">
        <v>8179.98</v>
      </c>
      <c r="E19" s="7">
        <v>718.86</v>
      </c>
      <c r="F19" s="7">
        <f t="shared" si="0"/>
        <v>44.027291212425588</v>
      </c>
      <c r="G19" s="7">
        <f t="shared" si="1"/>
        <v>8.7880410465551275</v>
      </c>
    </row>
    <row r="20" spans="1:7" ht="12" thickBot="1" x14ac:dyDescent="0.25">
      <c r="A20" s="13" t="s">
        <v>86</v>
      </c>
      <c r="B20" s="8">
        <f>SUM(B18:B19)</f>
        <v>271599.29000000004</v>
      </c>
      <c r="C20" s="8">
        <f>SUM(C18:C19)</f>
        <v>612018.28</v>
      </c>
      <c r="D20" s="8">
        <f>SUM(D18:D19)</f>
        <v>612018.28</v>
      </c>
      <c r="E20" s="8">
        <f>SUM(E18:E19)</f>
        <v>292516.83999999997</v>
      </c>
      <c r="F20" s="7">
        <f t="shared" si="0"/>
        <v>107.70162175313489</v>
      </c>
      <c r="G20" s="7">
        <f t="shared" si="1"/>
        <v>47.795441665565932</v>
      </c>
    </row>
    <row r="21" spans="1:7" ht="12" thickBot="1" x14ac:dyDescent="0.25">
      <c r="A21" s="14" t="s">
        <v>84</v>
      </c>
      <c r="B21" s="9">
        <f>B17-B20</f>
        <v>7352.039999999979</v>
      </c>
      <c r="C21" s="9">
        <f t="shared" ref="C21:E21" si="2">C17-C20</f>
        <v>0</v>
      </c>
      <c r="D21" s="9">
        <f t="shared" si="2"/>
        <v>0</v>
      </c>
      <c r="E21" s="9">
        <f t="shared" si="2"/>
        <v>9180.0600000000559</v>
      </c>
      <c r="F21" s="9"/>
      <c r="G21" s="9"/>
    </row>
    <row r="22" spans="1:7" ht="11.25" x14ac:dyDescent="0.2">
      <c r="A22" s="41"/>
      <c r="B22" s="39"/>
      <c r="C22" s="39"/>
      <c r="D22" s="39"/>
      <c r="E22" s="39"/>
      <c r="F22" s="39"/>
      <c r="G22" s="39"/>
    </row>
    <row r="23" spans="1:7" ht="11.25" x14ac:dyDescent="0.2">
      <c r="A23" s="41"/>
      <c r="B23" s="39"/>
      <c r="C23" s="39"/>
      <c r="D23" s="39"/>
      <c r="E23" s="39"/>
      <c r="F23" s="39"/>
      <c r="G23" s="39"/>
    </row>
    <row r="24" spans="1:7" ht="11.25" x14ac:dyDescent="0.2">
      <c r="A24" s="41" t="s">
        <v>87</v>
      </c>
      <c r="B24" s="39"/>
      <c r="C24" s="39"/>
      <c r="D24" s="39"/>
      <c r="E24" s="39"/>
      <c r="F24" s="39"/>
      <c r="G24" s="39"/>
    </row>
    <row r="25" spans="1:7" ht="12" thickBot="1" x14ac:dyDescent="0.25">
      <c r="A25" s="41"/>
      <c r="B25" s="39"/>
      <c r="C25" s="39"/>
      <c r="D25" s="39"/>
      <c r="E25" s="39"/>
      <c r="F25" s="39"/>
      <c r="G25" s="39"/>
    </row>
    <row r="26" spans="1:7" ht="23.25" thickBot="1" x14ac:dyDescent="0.2">
      <c r="A26" s="31" t="s">
        <v>0</v>
      </c>
      <c r="B26" s="31" t="s">
        <v>164</v>
      </c>
      <c r="C26" s="31" t="s">
        <v>168</v>
      </c>
      <c r="D26" s="31" t="s">
        <v>169</v>
      </c>
      <c r="E26" s="31" t="s">
        <v>167</v>
      </c>
      <c r="F26" s="31" t="s">
        <v>105</v>
      </c>
      <c r="G26" s="31" t="s">
        <v>107</v>
      </c>
    </row>
    <row r="27" spans="1:7" ht="22.5" x14ac:dyDescent="0.2">
      <c r="A27" s="12" t="s">
        <v>88</v>
      </c>
      <c r="B27" s="7">
        <v>0</v>
      </c>
      <c r="C27" s="7">
        <v>0</v>
      </c>
      <c r="D27" s="7">
        <v>0</v>
      </c>
      <c r="E27" s="7">
        <v>0</v>
      </c>
      <c r="F27" s="7"/>
      <c r="G27" s="7"/>
    </row>
    <row r="28" spans="1:7" ht="23.25" thickBot="1" x14ac:dyDescent="0.25">
      <c r="A28" s="12" t="s">
        <v>89</v>
      </c>
      <c r="B28" s="7">
        <v>0</v>
      </c>
      <c r="C28" s="7">
        <v>0</v>
      </c>
      <c r="D28" s="7">
        <v>0</v>
      </c>
      <c r="E28" s="7">
        <v>0</v>
      </c>
      <c r="F28" s="7"/>
      <c r="G28" s="7"/>
    </row>
    <row r="29" spans="1:7" ht="12" thickBot="1" x14ac:dyDescent="0.25">
      <c r="A29" s="14" t="s">
        <v>90</v>
      </c>
      <c r="B29" s="9">
        <v>0</v>
      </c>
      <c r="C29" s="9">
        <v>0</v>
      </c>
      <c r="D29" s="9">
        <v>0</v>
      </c>
      <c r="E29" s="9">
        <v>0</v>
      </c>
      <c r="F29" s="9"/>
      <c r="G29" s="9"/>
    </row>
    <row r="30" spans="1:7" ht="11.25" x14ac:dyDescent="0.2">
      <c r="A30" s="41"/>
      <c r="B30" s="39"/>
      <c r="C30" s="39"/>
      <c r="D30" s="39"/>
      <c r="E30" s="39"/>
      <c r="F30" s="39"/>
      <c r="G30" s="39"/>
    </row>
    <row r="31" spans="1:7" ht="11.25" x14ac:dyDescent="0.2">
      <c r="A31" s="41"/>
      <c r="B31" s="39"/>
      <c r="C31" s="39"/>
      <c r="D31" s="39"/>
      <c r="E31" s="39"/>
      <c r="F31" s="39"/>
      <c r="G31" s="39"/>
    </row>
    <row r="32" spans="1:7" ht="22.5" x14ac:dyDescent="0.2">
      <c r="A32" s="41" t="s">
        <v>91</v>
      </c>
      <c r="B32" s="39"/>
      <c r="C32" s="39"/>
      <c r="D32" s="39"/>
      <c r="E32" s="39"/>
      <c r="F32" s="39"/>
      <c r="G32" s="39"/>
    </row>
    <row r="33" spans="1:7" ht="12" thickBot="1" x14ac:dyDescent="0.25">
      <c r="A33" s="41"/>
      <c r="B33" s="39"/>
      <c r="C33" s="39"/>
      <c r="D33" s="39"/>
      <c r="E33" s="39"/>
      <c r="F33" s="39"/>
      <c r="G33" s="39"/>
    </row>
    <row r="34" spans="1:7" ht="23.25" thickBot="1" x14ac:dyDescent="0.2">
      <c r="A34" s="31" t="s">
        <v>0</v>
      </c>
      <c r="B34" s="31" t="s">
        <v>170</v>
      </c>
      <c r="C34" s="31" t="s">
        <v>168</v>
      </c>
      <c r="D34" s="31" t="s">
        <v>171</v>
      </c>
      <c r="E34" s="31" t="s">
        <v>172</v>
      </c>
      <c r="F34" s="31" t="s">
        <v>108</v>
      </c>
      <c r="G34" s="31" t="s">
        <v>107</v>
      </c>
    </row>
    <row r="35" spans="1:7" ht="11.25" x14ac:dyDescent="0.2">
      <c r="A35" s="12" t="s">
        <v>93</v>
      </c>
      <c r="B35" s="7">
        <v>0</v>
      </c>
      <c r="C35" s="7">
        <v>0</v>
      </c>
      <c r="D35" s="7">
        <v>0</v>
      </c>
      <c r="E35" s="7">
        <v>0</v>
      </c>
      <c r="F35" s="7"/>
      <c r="G35" s="7" t="e">
        <f>E35/D35*100</f>
        <v>#DIV/0!</v>
      </c>
    </row>
    <row r="36" spans="1:7" ht="11.25" x14ac:dyDescent="0.2">
      <c r="A36" s="41"/>
      <c r="B36" s="39"/>
      <c r="C36" s="39"/>
      <c r="D36" s="39"/>
      <c r="E36" s="39"/>
      <c r="F36" s="39"/>
      <c r="G36" s="39"/>
    </row>
    <row r="37" spans="1:7" ht="11.25" customHeight="1" x14ac:dyDescent="0.2">
      <c r="A37" s="41"/>
      <c r="B37" s="39"/>
      <c r="C37" s="39"/>
      <c r="D37" s="39"/>
      <c r="E37" s="39"/>
      <c r="F37" s="39"/>
      <c r="G37" s="39"/>
    </row>
    <row r="38" spans="1:7" ht="12" thickBot="1" x14ac:dyDescent="0.25">
      <c r="A38" s="41"/>
      <c r="B38" s="39"/>
      <c r="C38" s="39"/>
      <c r="D38" s="39"/>
      <c r="E38" s="39"/>
      <c r="F38" s="39"/>
      <c r="G38" s="39"/>
    </row>
    <row r="39" spans="1:7" ht="39.75" customHeight="1" thickBot="1" x14ac:dyDescent="0.25">
      <c r="A39" s="42" t="s">
        <v>92</v>
      </c>
      <c r="B39" s="10">
        <v>0</v>
      </c>
      <c r="C39" s="10"/>
      <c r="D39" s="10"/>
      <c r="E39" s="10">
        <v>0</v>
      </c>
      <c r="F39" s="11"/>
      <c r="G39" s="9" t="e">
        <f>E39/D39*100</f>
        <v>#DIV/0!</v>
      </c>
    </row>
    <row r="40" spans="1:7" ht="11.25" x14ac:dyDescent="0.2">
      <c r="A40" s="41"/>
      <c r="B40" s="39"/>
      <c r="C40" s="39"/>
      <c r="D40" s="39"/>
      <c r="E40" s="39"/>
      <c r="F40" s="39"/>
      <c r="G40" s="39"/>
    </row>
    <row r="41" spans="1:7" ht="11.25" x14ac:dyDescent="0.2">
      <c r="A41" s="41"/>
      <c r="B41" s="39"/>
      <c r="C41" s="39"/>
      <c r="D41" s="39"/>
      <c r="E41" s="39"/>
      <c r="F41" s="39"/>
      <c r="G41" s="39"/>
    </row>
    <row r="42" spans="1:7" ht="62.25" customHeight="1" x14ac:dyDescent="0.15">
      <c r="A42" s="65" t="s">
        <v>163</v>
      </c>
      <c r="B42" s="65"/>
      <c r="C42" s="65"/>
      <c r="D42" s="65"/>
      <c r="E42" s="65"/>
      <c r="F42" s="65"/>
      <c r="G42" s="65"/>
    </row>
    <row r="43" spans="1:7" ht="10.5" customHeight="1" x14ac:dyDescent="0.15">
      <c r="A43" s="66"/>
      <c r="B43" s="66"/>
      <c r="C43" s="66"/>
      <c r="D43" s="66"/>
      <c r="E43" s="66"/>
      <c r="F43" s="66"/>
      <c r="G43" s="66"/>
    </row>
    <row r="44" spans="1:7" ht="10.5" customHeight="1" x14ac:dyDescent="0.15">
      <c r="A44" s="66"/>
      <c r="B44" s="66"/>
      <c r="C44" s="66"/>
      <c r="D44" s="66"/>
      <c r="E44" s="66"/>
      <c r="F44" s="66"/>
      <c r="G44" s="66"/>
    </row>
  </sheetData>
  <mergeCells count="6">
    <mergeCell ref="A10:G10"/>
    <mergeCell ref="A42:G42"/>
    <mergeCell ref="A43:G43"/>
    <mergeCell ref="A44:G44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topLeftCell="A76" zoomScaleNormal="100" workbookViewId="0">
      <selection activeCell="C10" sqref="C10"/>
    </sheetView>
  </sheetViews>
  <sheetFormatPr defaultColWidth="8.85546875" defaultRowHeight="12" x14ac:dyDescent="0.2"/>
  <cols>
    <col min="1" max="1" width="28" style="1" customWidth="1"/>
    <col min="2" max="2" width="13.140625" style="3" bestFit="1" customWidth="1"/>
    <col min="3" max="3" width="15.28515625" style="3" customWidth="1"/>
    <col min="4" max="4" width="14.42578125" style="3" customWidth="1"/>
    <col min="5" max="5" width="13.140625" style="3" bestFit="1" customWidth="1"/>
    <col min="6" max="6" width="9.140625" style="3" customWidth="1"/>
    <col min="7" max="7" width="7.85546875" style="3" customWidth="1"/>
    <col min="8" max="16384" width="8.85546875" style="2"/>
  </cols>
  <sheetData>
    <row r="1" spans="1:7" s="1" customFormat="1" ht="56.25" customHeight="1" thickBot="1" x14ac:dyDescent="0.25">
      <c r="A1" s="31" t="s">
        <v>174</v>
      </c>
      <c r="B1" s="71" t="s">
        <v>173</v>
      </c>
      <c r="C1" s="72"/>
      <c r="D1" s="72"/>
      <c r="E1" s="72"/>
      <c r="F1" s="72"/>
      <c r="G1" s="73"/>
    </row>
    <row r="2" spans="1:7" ht="25.5" customHeight="1" thickBot="1" x14ac:dyDescent="0.25">
      <c r="A2" s="18" t="s">
        <v>0</v>
      </c>
      <c r="B2" s="31" t="s">
        <v>164</v>
      </c>
      <c r="C2" s="24" t="s">
        <v>168</v>
      </c>
      <c r="D2" s="24" t="s">
        <v>171</v>
      </c>
      <c r="E2" s="31" t="s">
        <v>167</v>
      </c>
      <c r="F2" s="25" t="s">
        <v>109</v>
      </c>
      <c r="G2" s="26" t="s">
        <v>107</v>
      </c>
    </row>
    <row r="3" spans="1:7" x14ac:dyDescent="0.2">
      <c r="A3" s="18" t="s">
        <v>1</v>
      </c>
      <c r="B3" s="23"/>
      <c r="C3" s="23"/>
      <c r="D3" s="23"/>
      <c r="E3" s="23"/>
      <c r="F3" s="23"/>
      <c r="G3" s="22"/>
    </row>
    <row r="4" spans="1:7" s="17" customFormat="1" ht="12.75" x14ac:dyDescent="0.2">
      <c r="A4" s="18" t="s">
        <v>2</v>
      </c>
      <c r="B4" s="23">
        <f>SUM(B5,B15,B18,B21,B27)</f>
        <v>278951.33</v>
      </c>
      <c r="C4" s="23">
        <f>C5+C15+C18+C21+C27</f>
        <v>603126.07000000007</v>
      </c>
      <c r="D4" s="23">
        <f>D5+D15+D18+D21+D27</f>
        <v>603126.07000000007</v>
      </c>
      <c r="E4" s="23">
        <f>SUM(E5,E15,E18,E21,E27)</f>
        <v>301696.89999999997</v>
      </c>
      <c r="F4" s="23">
        <f>E4/B4*100</f>
        <v>108.15395646258432</v>
      </c>
      <c r="G4" s="23">
        <f>E4/D4*100</f>
        <v>50.02219519378427</v>
      </c>
    </row>
    <row r="5" spans="1:7" ht="22.5" x14ac:dyDescent="0.2">
      <c r="A5" s="12" t="s">
        <v>3</v>
      </c>
      <c r="B5" s="22">
        <v>219900.41</v>
      </c>
      <c r="C5" s="22">
        <v>516197.13</v>
      </c>
      <c r="D5" s="22">
        <v>516197.13</v>
      </c>
      <c r="E5" s="22">
        <v>248985.08</v>
      </c>
      <c r="F5" s="22">
        <f>E5/B5*100</f>
        <v>113.22629184729578</v>
      </c>
      <c r="G5" s="22">
        <f>E5/D5*100</f>
        <v>48.234495220847116</v>
      </c>
    </row>
    <row r="6" spans="1:7" ht="22.5" x14ac:dyDescent="0.2">
      <c r="A6" s="12" t="s">
        <v>4</v>
      </c>
      <c r="B6" s="22">
        <v>0</v>
      </c>
      <c r="C6" s="22"/>
      <c r="D6" s="22"/>
      <c r="E6" s="22">
        <v>0</v>
      </c>
      <c r="F6" s="22" t="e">
        <f t="shared" ref="F6:F34" si="0">E6/B6*100</f>
        <v>#DIV/0!</v>
      </c>
      <c r="G6" s="22" t="e">
        <f t="shared" ref="G6:G30" si="1">E6/D6*100</f>
        <v>#DIV/0!</v>
      </c>
    </row>
    <row r="7" spans="1:7" ht="22.5" x14ac:dyDescent="0.2">
      <c r="A7" s="12" t="s">
        <v>5</v>
      </c>
      <c r="B7" s="22">
        <v>0</v>
      </c>
      <c r="C7" s="22"/>
      <c r="D7" s="22"/>
      <c r="E7" s="22">
        <v>0</v>
      </c>
      <c r="F7" s="22" t="e">
        <f t="shared" si="0"/>
        <v>#DIV/0!</v>
      </c>
      <c r="G7" s="22" t="e">
        <f t="shared" si="1"/>
        <v>#DIV/0!</v>
      </c>
    </row>
    <row r="8" spans="1:7" ht="22.5" x14ac:dyDescent="0.2">
      <c r="A8" s="12" t="s">
        <v>6</v>
      </c>
      <c r="B8" s="22">
        <v>219900.41</v>
      </c>
      <c r="C8" s="22"/>
      <c r="D8" s="22"/>
      <c r="E8" s="22">
        <v>248985.08</v>
      </c>
      <c r="F8" s="22">
        <f t="shared" si="0"/>
        <v>113.22629184729578</v>
      </c>
      <c r="G8" s="22" t="e">
        <f t="shared" si="1"/>
        <v>#DIV/0!</v>
      </c>
    </row>
    <row r="9" spans="1:7" ht="33.75" x14ac:dyDescent="0.2">
      <c r="A9" s="12" t="s">
        <v>7</v>
      </c>
      <c r="B9" s="22">
        <v>219900.41</v>
      </c>
      <c r="C9" s="22"/>
      <c r="D9" s="22"/>
      <c r="E9" s="22">
        <v>248985.08</v>
      </c>
      <c r="F9" s="22">
        <f t="shared" si="0"/>
        <v>113.22629184729578</v>
      </c>
      <c r="G9" s="22" t="e">
        <f t="shared" si="1"/>
        <v>#DIV/0!</v>
      </c>
    </row>
    <row r="10" spans="1:7" ht="33.75" x14ac:dyDescent="0.2">
      <c r="A10" s="12" t="s">
        <v>8</v>
      </c>
      <c r="B10" s="22">
        <v>0</v>
      </c>
      <c r="C10" s="22"/>
      <c r="D10" s="22"/>
      <c r="E10" s="22">
        <v>0</v>
      </c>
      <c r="F10" s="22" t="e">
        <f t="shared" si="0"/>
        <v>#DIV/0!</v>
      </c>
      <c r="G10" s="22" t="e">
        <f t="shared" si="1"/>
        <v>#DIV/0!</v>
      </c>
    </row>
    <row r="11" spans="1:7" ht="22.5" x14ac:dyDescent="0.2">
      <c r="A11" s="12" t="s">
        <v>110</v>
      </c>
      <c r="B11" s="22">
        <v>0</v>
      </c>
      <c r="C11" s="22"/>
      <c r="D11" s="22"/>
      <c r="E11" s="22">
        <v>0</v>
      </c>
      <c r="F11" s="22" t="e">
        <f t="shared" si="0"/>
        <v>#DIV/0!</v>
      </c>
      <c r="G11" s="22" t="e">
        <f t="shared" si="1"/>
        <v>#DIV/0!</v>
      </c>
    </row>
    <row r="12" spans="1:7" ht="22.5" x14ac:dyDescent="0.2">
      <c r="A12" s="12" t="s">
        <v>95</v>
      </c>
      <c r="B12" s="22">
        <v>0</v>
      </c>
      <c r="C12" s="22"/>
      <c r="D12" s="22"/>
      <c r="E12" s="22">
        <v>0</v>
      </c>
      <c r="F12" s="22" t="e">
        <f t="shared" si="0"/>
        <v>#DIV/0!</v>
      </c>
      <c r="G12" s="22" t="e">
        <f t="shared" si="1"/>
        <v>#DIV/0!</v>
      </c>
    </row>
    <row r="13" spans="1:7" ht="22.5" x14ac:dyDescent="0.2">
      <c r="A13" s="12" t="s">
        <v>96</v>
      </c>
      <c r="B13" s="22">
        <v>0</v>
      </c>
      <c r="C13" s="22"/>
      <c r="D13" s="22"/>
      <c r="E13" s="22">
        <v>0</v>
      </c>
      <c r="F13" s="22" t="e">
        <f t="shared" si="0"/>
        <v>#DIV/0!</v>
      </c>
      <c r="G13" s="22" t="e">
        <f t="shared" si="1"/>
        <v>#DIV/0!</v>
      </c>
    </row>
    <row r="14" spans="1:7" ht="33.75" x14ac:dyDescent="0.2">
      <c r="A14" s="12" t="s">
        <v>97</v>
      </c>
      <c r="B14" s="22">
        <v>0</v>
      </c>
      <c r="C14" s="22"/>
      <c r="D14" s="22"/>
      <c r="E14" s="22">
        <v>0</v>
      </c>
      <c r="F14" s="22" t="e">
        <f t="shared" si="0"/>
        <v>#DIV/0!</v>
      </c>
      <c r="G14" s="22" t="e">
        <f t="shared" si="1"/>
        <v>#DIV/0!</v>
      </c>
    </row>
    <row r="15" spans="1:7" x14ac:dyDescent="0.2">
      <c r="A15" s="12" t="s">
        <v>9</v>
      </c>
      <c r="B15" s="22">
        <v>0.01</v>
      </c>
      <c r="C15" s="22">
        <v>1.33</v>
      </c>
      <c r="D15" s="22">
        <v>1.33</v>
      </c>
      <c r="E15" s="22">
        <v>0</v>
      </c>
      <c r="F15" s="22">
        <f t="shared" si="0"/>
        <v>0</v>
      </c>
      <c r="G15" s="22">
        <f t="shared" si="1"/>
        <v>0</v>
      </c>
    </row>
    <row r="16" spans="1:7" x14ac:dyDescent="0.2">
      <c r="A16" s="12" t="s">
        <v>10</v>
      </c>
      <c r="B16" s="22">
        <v>0.01</v>
      </c>
      <c r="C16" s="22">
        <v>1.33</v>
      </c>
      <c r="D16" s="22">
        <v>1.33</v>
      </c>
      <c r="E16" s="22">
        <v>0</v>
      </c>
      <c r="F16" s="22">
        <f t="shared" si="0"/>
        <v>0</v>
      </c>
      <c r="G16" s="22">
        <f t="shared" si="1"/>
        <v>0</v>
      </c>
    </row>
    <row r="17" spans="1:7" ht="22.5" x14ac:dyDescent="0.2">
      <c r="A17" s="12" t="s">
        <v>11</v>
      </c>
      <c r="B17" s="22">
        <v>0</v>
      </c>
      <c r="C17" s="22"/>
      <c r="D17" s="22"/>
      <c r="E17" s="22">
        <v>0</v>
      </c>
      <c r="F17" s="22" t="e">
        <f t="shared" si="0"/>
        <v>#DIV/0!</v>
      </c>
      <c r="G17" s="22" t="e">
        <f t="shared" si="1"/>
        <v>#DIV/0!</v>
      </c>
    </row>
    <row r="18" spans="1:7" ht="33.75" x14ac:dyDescent="0.2">
      <c r="A18" s="12" t="s">
        <v>12</v>
      </c>
      <c r="B18" s="22">
        <v>2530.6</v>
      </c>
      <c r="C18" s="22">
        <v>700.89</v>
      </c>
      <c r="D18" s="22">
        <v>700.89</v>
      </c>
      <c r="E18" s="22">
        <v>0</v>
      </c>
      <c r="F18" s="22">
        <f t="shared" si="0"/>
        <v>0</v>
      </c>
      <c r="G18" s="22">
        <f t="shared" si="1"/>
        <v>0</v>
      </c>
    </row>
    <row r="19" spans="1:7" x14ac:dyDescent="0.2">
      <c r="A19" s="12" t="s">
        <v>13</v>
      </c>
      <c r="B19" s="22">
        <v>2530.6</v>
      </c>
      <c r="C19" s="22">
        <v>700.89</v>
      </c>
      <c r="D19" s="22">
        <v>700.89</v>
      </c>
      <c r="E19" s="22">
        <v>0</v>
      </c>
      <c r="F19" s="22">
        <f t="shared" si="0"/>
        <v>0</v>
      </c>
      <c r="G19" s="22">
        <f t="shared" si="1"/>
        <v>0</v>
      </c>
    </row>
    <row r="20" spans="1:7" x14ac:dyDescent="0.2">
      <c r="A20" s="12" t="s">
        <v>14</v>
      </c>
      <c r="B20" s="22">
        <v>2530.6</v>
      </c>
      <c r="C20" s="22"/>
      <c r="D20" s="22"/>
      <c r="E20" s="22">
        <v>0</v>
      </c>
      <c r="F20" s="22">
        <f t="shared" si="0"/>
        <v>0</v>
      </c>
      <c r="G20" s="22" t="e">
        <f t="shared" si="1"/>
        <v>#DIV/0!</v>
      </c>
    </row>
    <row r="21" spans="1:7" ht="45" x14ac:dyDescent="0.2">
      <c r="A21" s="12" t="s">
        <v>15</v>
      </c>
      <c r="B21" s="22">
        <v>2221.7800000000002</v>
      </c>
      <c r="C21" s="22">
        <v>5709.24</v>
      </c>
      <c r="D21" s="22">
        <v>5709.24</v>
      </c>
      <c r="E21" s="22">
        <v>2803.31</v>
      </c>
      <c r="F21" s="22">
        <f t="shared" si="0"/>
        <v>126.17405863766888</v>
      </c>
      <c r="G21" s="22">
        <f t="shared" si="1"/>
        <v>49.10128143150402</v>
      </c>
    </row>
    <row r="22" spans="1:7" ht="22.5" x14ac:dyDescent="0.2">
      <c r="A22" s="12" t="s">
        <v>16</v>
      </c>
      <c r="B22" s="22">
        <v>2221.7800000000002</v>
      </c>
      <c r="C22" s="22">
        <v>5709.24</v>
      </c>
      <c r="D22" s="22">
        <v>5709.24</v>
      </c>
      <c r="E22" s="22">
        <v>2803.31</v>
      </c>
      <c r="F22" s="22">
        <f t="shared" si="0"/>
        <v>126.17405863766888</v>
      </c>
      <c r="G22" s="22">
        <f t="shared" si="1"/>
        <v>49.10128143150402</v>
      </c>
    </row>
    <row r="23" spans="1:7" x14ac:dyDescent="0.2">
      <c r="A23" s="12" t="s">
        <v>17</v>
      </c>
      <c r="B23" s="22">
        <v>2221.7800000000002</v>
      </c>
      <c r="C23" s="22"/>
      <c r="D23" s="22"/>
      <c r="E23" s="22">
        <v>2803.31</v>
      </c>
      <c r="F23" s="22">
        <f t="shared" si="0"/>
        <v>126.17405863766888</v>
      </c>
      <c r="G23" s="22" t="e">
        <f t="shared" si="1"/>
        <v>#DIV/0!</v>
      </c>
    </row>
    <row r="24" spans="1:7" ht="33.75" x14ac:dyDescent="0.2">
      <c r="A24" s="12" t="s">
        <v>18</v>
      </c>
      <c r="B24" s="22">
        <v>0</v>
      </c>
      <c r="C24" s="22"/>
      <c r="D24" s="22"/>
      <c r="E24" s="22">
        <v>0</v>
      </c>
      <c r="F24" s="22" t="e">
        <f t="shared" si="0"/>
        <v>#DIV/0!</v>
      </c>
      <c r="G24" s="22" t="e">
        <f t="shared" si="1"/>
        <v>#DIV/0!</v>
      </c>
    </row>
    <row r="25" spans="1:7" ht="14.45" customHeight="1" x14ac:dyDescent="0.2">
      <c r="A25" s="12" t="s">
        <v>19</v>
      </c>
      <c r="B25" s="22">
        <v>0</v>
      </c>
      <c r="C25" s="22"/>
      <c r="D25" s="22"/>
      <c r="E25" s="22">
        <v>0</v>
      </c>
      <c r="F25" s="22" t="e">
        <f t="shared" si="0"/>
        <v>#DIV/0!</v>
      </c>
      <c r="G25" s="22" t="e">
        <f t="shared" si="1"/>
        <v>#DIV/0!</v>
      </c>
    </row>
    <row r="26" spans="1:7" ht="16.149999999999999" customHeight="1" x14ac:dyDescent="0.2">
      <c r="A26" s="12" t="s">
        <v>20</v>
      </c>
      <c r="B26" s="22">
        <v>0</v>
      </c>
      <c r="C26" s="22"/>
      <c r="D26" s="22"/>
      <c r="E26" s="22">
        <v>0</v>
      </c>
      <c r="F26" s="22" t="e">
        <f t="shared" si="0"/>
        <v>#DIV/0!</v>
      </c>
      <c r="G26" s="22" t="e">
        <f t="shared" si="1"/>
        <v>#DIV/0!</v>
      </c>
    </row>
    <row r="27" spans="1:7" ht="19.899999999999999" customHeight="1" x14ac:dyDescent="0.2">
      <c r="A27" s="43" t="s">
        <v>80</v>
      </c>
      <c r="B27" s="22">
        <v>54298.53</v>
      </c>
      <c r="C27" s="22">
        <v>80517.48</v>
      </c>
      <c r="D27" s="22">
        <v>80517.48</v>
      </c>
      <c r="E27" s="22">
        <v>49908.51</v>
      </c>
      <c r="F27" s="22">
        <f t="shared" si="0"/>
        <v>91.91502974389914</v>
      </c>
      <c r="G27" s="22">
        <f t="shared" si="1"/>
        <v>61.984689535738077</v>
      </c>
    </row>
    <row r="28" spans="1:7" ht="33.75" x14ac:dyDescent="0.2">
      <c r="A28" s="12" t="s">
        <v>82</v>
      </c>
      <c r="B28" s="22">
        <v>54298.53</v>
      </c>
      <c r="C28" s="22">
        <v>80517.48</v>
      </c>
      <c r="D28" s="22">
        <v>80517.48</v>
      </c>
      <c r="E28" s="22">
        <v>49908.51</v>
      </c>
      <c r="F28" s="22">
        <f t="shared" si="0"/>
        <v>91.91502974389914</v>
      </c>
      <c r="G28" s="22">
        <f t="shared" si="1"/>
        <v>61.984689535738077</v>
      </c>
    </row>
    <row r="29" spans="1:7" ht="22.5" x14ac:dyDescent="0.2">
      <c r="A29" s="12" t="s">
        <v>81</v>
      </c>
      <c r="B29" s="22">
        <v>54298.53</v>
      </c>
      <c r="C29" s="22">
        <v>80517.48</v>
      </c>
      <c r="D29" s="22">
        <v>80517.48</v>
      </c>
      <c r="E29" s="22">
        <v>49908.51</v>
      </c>
      <c r="F29" s="22">
        <f t="shared" si="0"/>
        <v>91.91502974389914</v>
      </c>
      <c r="G29" s="22">
        <f t="shared" si="1"/>
        <v>61.984689535738077</v>
      </c>
    </row>
    <row r="30" spans="1:7" ht="22.5" x14ac:dyDescent="0.2">
      <c r="A30" s="12" t="s">
        <v>83</v>
      </c>
      <c r="B30" s="22">
        <v>3674</v>
      </c>
      <c r="C30" s="22"/>
      <c r="D30" s="22"/>
      <c r="E30" s="22">
        <v>0</v>
      </c>
      <c r="F30" s="22">
        <f t="shared" si="0"/>
        <v>0</v>
      </c>
      <c r="G30" s="22" t="e">
        <f t="shared" si="1"/>
        <v>#DIV/0!</v>
      </c>
    </row>
    <row r="31" spans="1:7" s="4" customFormat="1" ht="22.5" x14ac:dyDescent="0.2">
      <c r="A31" s="18" t="s">
        <v>21</v>
      </c>
      <c r="B31" s="23">
        <v>0</v>
      </c>
      <c r="C31" s="23"/>
      <c r="D31" s="23"/>
      <c r="E31" s="23">
        <v>0</v>
      </c>
      <c r="F31" s="23" t="e">
        <f t="shared" si="0"/>
        <v>#DIV/0!</v>
      </c>
      <c r="G31" s="23" t="e">
        <f>E31/D31*100</f>
        <v>#DIV/0!</v>
      </c>
    </row>
    <row r="32" spans="1:7" ht="22.5" x14ac:dyDescent="0.2">
      <c r="A32" s="12" t="s">
        <v>22</v>
      </c>
      <c r="B32" s="22">
        <v>0</v>
      </c>
      <c r="C32" s="22"/>
      <c r="D32" s="22"/>
      <c r="E32" s="22">
        <v>0</v>
      </c>
      <c r="F32" s="22" t="e">
        <f t="shared" si="0"/>
        <v>#DIV/0!</v>
      </c>
      <c r="G32" s="22" t="e">
        <f t="shared" ref="G32:G34" si="2">E32/D32*100</f>
        <v>#DIV/0!</v>
      </c>
    </row>
    <row r="33" spans="1:7" ht="22.5" x14ac:dyDescent="0.2">
      <c r="A33" s="12" t="s">
        <v>23</v>
      </c>
      <c r="B33" s="44">
        <v>0</v>
      </c>
      <c r="C33" s="45"/>
      <c r="D33" s="45"/>
      <c r="E33" s="45">
        <v>0</v>
      </c>
      <c r="F33" s="22" t="e">
        <f t="shared" si="0"/>
        <v>#DIV/0!</v>
      </c>
      <c r="G33" s="22" t="e">
        <f t="shared" si="2"/>
        <v>#DIV/0!</v>
      </c>
    </row>
    <row r="34" spans="1:7" x14ac:dyDescent="0.2">
      <c r="A34" s="12" t="s">
        <v>24</v>
      </c>
      <c r="B34" s="22">
        <v>0</v>
      </c>
      <c r="C34" s="22"/>
      <c r="D34" s="22"/>
      <c r="E34" s="22">
        <v>0</v>
      </c>
      <c r="F34" s="22" t="e">
        <f t="shared" si="0"/>
        <v>#DIV/0!</v>
      </c>
      <c r="G34" s="22" t="e">
        <f t="shared" si="2"/>
        <v>#DIV/0!</v>
      </c>
    </row>
    <row r="35" spans="1:7" x14ac:dyDescent="0.2">
      <c r="A35" s="12"/>
      <c r="B35" s="22"/>
      <c r="C35" s="22"/>
      <c r="D35" s="22"/>
      <c r="E35" s="22"/>
      <c r="F35" s="22"/>
      <c r="G35" s="22"/>
    </row>
    <row r="36" spans="1:7" x14ac:dyDescent="0.2">
      <c r="A36" s="12" t="s">
        <v>160</v>
      </c>
      <c r="B36" s="22"/>
      <c r="C36" s="22">
        <v>8892.2099999999991</v>
      </c>
      <c r="D36" s="22">
        <v>8892.2099999999991</v>
      </c>
      <c r="E36" s="22"/>
      <c r="F36" s="22"/>
      <c r="G36" s="22"/>
    </row>
    <row r="37" spans="1:7" x14ac:dyDescent="0.2">
      <c r="A37" s="32" t="s">
        <v>25</v>
      </c>
      <c r="B37" s="27">
        <f>B4+B31</f>
        <v>278951.33</v>
      </c>
      <c r="C37" s="27">
        <f>C4+C31+C36</f>
        <v>612018.28</v>
      </c>
      <c r="D37" s="27">
        <f>D4+D31+D36</f>
        <v>612018.28</v>
      </c>
      <c r="E37" s="27">
        <f>E4+E31</f>
        <v>301696.89999999997</v>
      </c>
      <c r="F37" s="27">
        <f>E37/B37*100</f>
        <v>108.15395646258432</v>
      </c>
      <c r="G37" s="27">
        <f>E37/D37*100</f>
        <v>49.295406666611328</v>
      </c>
    </row>
    <row r="38" spans="1:7" x14ac:dyDescent="0.2">
      <c r="A38" s="16"/>
      <c r="B38" s="28"/>
      <c r="C38" s="28"/>
      <c r="D38" s="28"/>
      <c r="E38" s="28"/>
      <c r="F38" s="28"/>
      <c r="G38" s="28"/>
    </row>
    <row r="39" spans="1:7" s="19" customFormat="1" x14ac:dyDescent="0.2">
      <c r="A39" s="18" t="s">
        <v>26</v>
      </c>
      <c r="B39" s="23">
        <f>SUM(B40,B50,B83,B87,B91)</f>
        <v>269966.53000000003</v>
      </c>
      <c r="C39" s="23">
        <f>SUM(C40,C50,C83,C87,C91)</f>
        <v>603838.29999999993</v>
      </c>
      <c r="D39" s="23">
        <f>SUM(D40,D50,D83,D87,D91)</f>
        <v>603838.29999999993</v>
      </c>
      <c r="E39" s="23">
        <f>SUM(E40,E50,E83,E87,E91)</f>
        <v>291797.98000000004</v>
      </c>
      <c r="F39" s="23">
        <f>E39/B39*100</f>
        <v>108.08672467657381</v>
      </c>
      <c r="G39" s="23">
        <f>E39/D39*100</f>
        <v>48.323860874674573</v>
      </c>
    </row>
    <row r="40" spans="1:7" x14ac:dyDescent="0.2">
      <c r="A40" s="12" t="s">
        <v>27</v>
      </c>
      <c r="B40" s="22">
        <v>202216.2</v>
      </c>
      <c r="C40" s="22">
        <v>460729.98</v>
      </c>
      <c r="D40" s="22">
        <v>460729.98</v>
      </c>
      <c r="E40" s="22">
        <v>225436.79</v>
      </c>
      <c r="F40" s="22">
        <f>E40/B40*100</f>
        <v>111.48305130845104</v>
      </c>
      <c r="G40" s="22">
        <f>E40/D40*100</f>
        <v>48.930349616059281</v>
      </c>
    </row>
    <row r="41" spans="1:7" x14ac:dyDescent="0.2">
      <c r="A41" s="12" t="s">
        <v>28</v>
      </c>
      <c r="B41" s="22">
        <v>168640.11</v>
      </c>
      <c r="C41" s="22"/>
      <c r="D41" s="22"/>
      <c r="E41" s="22">
        <v>186621.1</v>
      </c>
      <c r="F41" s="22">
        <f t="shared" ref="F41:F94" si="3">E41/B41*100</f>
        <v>110.66234480041553</v>
      </c>
      <c r="G41" s="22" t="e">
        <f t="shared" ref="G41:G94" si="4">E41/D41*100</f>
        <v>#DIV/0!</v>
      </c>
    </row>
    <row r="42" spans="1:7" x14ac:dyDescent="0.2">
      <c r="A42" s="12" t="s">
        <v>29</v>
      </c>
      <c r="B42" s="22">
        <v>155737.41</v>
      </c>
      <c r="C42" s="22"/>
      <c r="D42" s="22"/>
      <c r="E42" s="22">
        <v>171951.28</v>
      </c>
      <c r="F42" s="22">
        <f t="shared" si="3"/>
        <v>110.41103097836287</v>
      </c>
      <c r="G42" s="22" t="e">
        <f t="shared" si="4"/>
        <v>#DIV/0!</v>
      </c>
    </row>
    <row r="43" spans="1:7" x14ac:dyDescent="0.2">
      <c r="A43" s="12" t="s">
        <v>30</v>
      </c>
      <c r="B43" s="22">
        <v>0</v>
      </c>
      <c r="C43" s="22"/>
      <c r="D43" s="22"/>
      <c r="E43" s="22">
        <v>0</v>
      </c>
      <c r="F43" s="22" t="e">
        <f t="shared" si="3"/>
        <v>#DIV/0!</v>
      </c>
      <c r="G43" s="22" t="e">
        <f t="shared" si="4"/>
        <v>#DIV/0!</v>
      </c>
    </row>
    <row r="44" spans="1:7" x14ac:dyDescent="0.2">
      <c r="A44" s="12" t="s">
        <v>31</v>
      </c>
      <c r="B44" s="22">
        <v>12902.7</v>
      </c>
      <c r="C44" s="22"/>
      <c r="D44" s="22"/>
      <c r="E44" s="22">
        <v>14669.82</v>
      </c>
      <c r="F44" s="22">
        <f t="shared" si="3"/>
        <v>113.69573810132762</v>
      </c>
      <c r="G44" s="22" t="e">
        <f t="shared" si="4"/>
        <v>#DIV/0!</v>
      </c>
    </row>
    <row r="45" spans="1:7" x14ac:dyDescent="0.2">
      <c r="A45" s="12" t="s">
        <v>32</v>
      </c>
      <c r="B45" s="22">
        <v>5750.47</v>
      </c>
      <c r="C45" s="22"/>
      <c r="D45" s="22"/>
      <c r="E45" s="22">
        <v>8023.23</v>
      </c>
      <c r="F45" s="22">
        <f t="shared" si="3"/>
        <v>139.52303029143704</v>
      </c>
      <c r="G45" s="22" t="e">
        <f t="shared" si="4"/>
        <v>#DIV/0!</v>
      </c>
    </row>
    <row r="46" spans="1:7" x14ac:dyDescent="0.2">
      <c r="A46" s="12" t="s">
        <v>33</v>
      </c>
      <c r="B46" s="22">
        <v>5750.47</v>
      </c>
      <c r="C46" s="22"/>
      <c r="D46" s="22"/>
      <c r="E46" s="22">
        <v>8023.23</v>
      </c>
      <c r="F46" s="22">
        <f t="shared" si="3"/>
        <v>139.52303029143704</v>
      </c>
      <c r="G46" s="22" t="e">
        <f t="shared" si="4"/>
        <v>#DIV/0!</v>
      </c>
    </row>
    <row r="47" spans="1:7" x14ac:dyDescent="0.2">
      <c r="A47" s="12" t="s">
        <v>34</v>
      </c>
      <c r="B47" s="22">
        <v>27825.62</v>
      </c>
      <c r="C47" s="22"/>
      <c r="D47" s="22"/>
      <c r="E47" s="22">
        <v>30792.46</v>
      </c>
      <c r="F47" s="22">
        <f t="shared" si="3"/>
        <v>110.66226017605358</v>
      </c>
      <c r="G47" s="22" t="e">
        <f t="shared" si="4"/>
        <v>#DIV/0!</v>
      </c>
    </row>
    <row r="48" spans="1:7" ht="22.5" x14ac:dyDescent="0.2">
      <c r="A48" s="12" t="s">
        <v>35</v>
      </c>
      <c r="B48" s="22">
        <v>27825.62</v>
      </c>
      <c r="C48" s="22"/>
      <c r="D48" s="22"/>
      <c r="E48" s="22">
        <v>30792.46</v>
      </c>
      <c r="F48" s="22">
        <f t="shared" si="3"/>
        <v>110.66226017605358</v>
      </c>
      <c r="G48" s="22" t="e">
        <f t="shared" si="4"/>
        <v>#DIV/0!</v>
      </c>
    </row>
    <row r="49" spans="1:7" ht="22.5" x14ac:dyDescent="0.2">
      <c r="A49" s="12" t="s">
        <v>36</v>
      </c>
      <c r="B49" s="22">
        <v>0</v>
      </c>
      <c r="C49" s="22"/>
      <c r="D49" s="22"/>
      <c r="E49" s="22">
        <v>0</v>
      </c>
      <c r="F49" s="22" t="e">
        <f t="shared" si="3"/>
        <v>#DIV/0!</v>
      </c>
      <c r="G49" s="22" t="e">
        <f t="shared" si="4"/>
        <v>#DIV/0!</v>
      </c>
    </row>
    <row r="50" spans="1:7" s="20" customFormat="1" x14ac:dyDescent="0.2">
      <c r="A50" s="12" t="s">
        <v>37</v>
      </c>
      <c r="B50" s="22">
        <v>67657.64</v>
      </c>
      <c r="C50" s="22">
        <v>139930.51999999999</v>
      </c>
      <c r="D50" s="22">
        <v>139930.51999999999</v>
      </c>
      <c r="E50" s="22">
        <v>66150.490000000005</v>
      </c>
      <c r="F50" s="22">
        <f t="shared" si="3"/>
        <v>97.772387567760276</v>
      </c>
      <c r="G50" s="22">
        <f t="shared" si="4"/>
        <v>47.273811317216577</v>
      </c>
    </row>
    <row r="51" spans="1:7" x14ac:dyDescent="0.2">
      <c r="A51" s="12" t="s">
        <v>38</v>
      </c>
      <c r="B51" s="22">
        <v>17581.21</v>
      </c>
      <c r="C51" s="22"/>
      <c r="D51" s="22"/>
      <c r="E51" s="22">
        <v>19767.29</v>
      </c>
      <c r="F51" s="22">
        <f t="shared" si="3"/>
        <v>112.43418399529955</v>
      </c>
      <c r="G51" s="22" t="e">
        <f t="shared" si="4"/>
        <v>#DIV/0!</v>
      </c>
    </row>
    <row r="52" spans="1:7" x14ac:dyDescent="0.2">
      <c r="A52" s="12" t="s">
        <v>39</v>
      </c>
      <c r="B52" s="22">
        <v>530.09</v>
      </c>
      <c r="C52" s="29"/>
      <c r="D52" s="29"/>
      <c r="E52" s="22">
        <v>501.95</v>
      </c>
      <c r="F52" s="22">
        <f t="shared" si="3"/>
        <v>94.69146748665321</v>
      </c>
      <c r="G52" s="22" t="e">
        <f t="shared" si="4"/>
        <v>#DIV/0!</v>
      </c>
    </row>
    <row r="53" spans="1:7" ht="22.5" x14ac:dyDescent="0.2">
      <c r="A53" s="12" t="s">
        <v>40</v>
      </c>
      <c r="B53" s="22">
        <v>16913.09</v>
      </c>
      <c r="C53" s="29"/>
      <c r="D53" s="29"/>
      <c r="E53" s="22">
        <v>19090.939999999999</v>
      </c>
      <c r="F53" s="22">
        <f t="shared" si="3"/>
        <v>112.8767126527441</v>
      </c>
      <c r="G53" s="22" t="e">
        <f t="shared" si="4"/>
        <v>#DIV/0!</v>
      </c>
    </row>
    <row r="54" spans="1:7" ht="22.5" x14ac:dyDescent="0.2">
      <c r="A54" s="12" t="s">
        <v>41</v>
      </c>
      <c r="B54" s="22">
        <v>0</v>
      </c>
      <c r="C54" s="29"/>
      <c r="D54" s="29"/>
      <c r="E54" s="22">
        <v>0</v>
      </c>
      <c r="F54" s="22" t="e">
        <f t="shared" si="3"/>
        <v>#DIV/0!</v>
      </c>
      <c r="G54" s="22" t="e">
        <f t="shared" si="4"/>
        <v>#DIV/0!</v>
      </c>
    </row>
    <row r="55" spans="1:7" ht="22.5" x14ac:dyDescent="0.2">
      <c r="A55" s="12" t="s">
        <v>111</v>
      </c>
      <c r="B55" s="22">
        <v>138.03</v>
      </c>
      <c r="C55" s="29"/>
      <c r="D55" s="29"/>
      <c r="E55" s="22">
        <v>174.4</v>
      </c>
      <c r="F55" s="22">
        <f t="shared" si="3"/>
        <v>126.34934434543214</v>
      </c>
      <c r="G55" s="22" t="e">
        <f t="shared" si="4"/>
        <v>#DIV/0!</v>
      </c>
    </row>
    <row r="56" spans="1:7" x14ac:dyDescent="0.2">
      <c r="A56" s="12" t="s">
        <v>42</v>
      </c>
      <c r="B56" s="22">
        <v>6821.06</v>
      </c>
      <c r="C56" s="22"/>
      <c r="D56" s="22"/>
      <c r="E56" s="22">
        <v>11136.66</v>
      </c>
      <c r="F56" s="22">
        <f t="shared" si="3"/>
        <v>163.26875881461237</v>
      </c>
      <c r="G56" s="22" t="e">
        <f t="shared" si="4"/>
        <v>#DIV/0!</v>
      </c>
    </row>
    <row r="57" spans="1:7" ht="22.5" x14ac:dyDescent="0.2">
      <c r="A57" s="12" t="s">
        <v>43</v>
      </c>
      <c r="B57" s="22">
        <v>680.34</v>
      </c>
      <c r="C57" s="29"/>
      <c r="D57" s="29"/>
      <c r="E57" s="22">
        <v>860.77</v>
      </c>
      <c r="F57" s="22">
        <f t="shared" si="3"/>
        <v>126.52056324778786</v>
      </c>
      <c r="G57" s="22" t="e">
        <f t="shared" si="4"/>
        <v>#DIV/0!</v>
      </c>
    </row>
    <row r="58" spans="1:7" x14ac:dyDescent="0.2">
      <c r="A58" s="12" t="s">
        <v>44</v>
      </c>
      <c r="B58" s="22">
        <v>0</v>
      </c>
      <c r="C58" s="29"/>
      <c r="D58" s="29"/>
      <c r="E58" s="22">
        <v>4561.3959999999997</v>
      </c>
      <c r="F58" s="22" t="e">
        <f t="shared" si="3"/>
        <v>#DIV/0!</v>
      </c>
      <c r="G58" s="22" t="e">
        <f t="shared" si="4"/>
        <v>#DIV/0!</v>
      </c>
    </row>
    <row r="59" spans="1:7" x14ac:dyDescent="0.2">
      <c r="A59" s="12" t="s">
        <v>45</v>
      </c>
      <c r="B59" s="22">
        <v>5747.72</v>
      </c>
      <c r="C59" s="29"/>
      <c r="D59" s="29"/>
      <c r="E59" s="22">
        <v>5457.62</v>
      </c>
      <c r="F59" s="22">
        <f t="shared" si="3"/>
        <v>94.952781276749732</v>
      </c>
      <c r="G59" s="22" t="e">
        <f t="shared" si="4"/>
        <v>#DIV/0!</v>
      </c>
    </row>
    <row r="60" spans="1:7" ht="22.5" x14ac:dyDescent="0.2">
      <c r="A60" s="12" t="s">
        <v>46</v>
      </c>
      <c r="B60" s="22">
        <v>247.83</v>
      </c>
      <c r="C60" s="29"/>
      <c r="D60" s="29"/>
      <c r="E60" s="22">
        <v>256.88</v>
      </c>
      <c r="F60" s="22">
        <f t="shared" si="3"/>
        <v>103.65169672759554</v>
      </c>
      <c r="G60" s="22" t="e">
        <f t="shared" si="4"/>
        <v>#DIV/0!</v>
      </c>
    </row>
    <row r="61" spans="1:7" x14ac:dyDescent="0.2">
      <c r="A61" s="12" t="s">
        <v>47</v>
      </c>
      <c r="B61" s="22">
        <v>0</v>
      </c>
      <c r="C61" s="29"/>
      <c r="D61" s="29"/>
      <c r="E61" s="22">
        <v>0</v>
      </c>
      <c r="F61" s="22" t="e">
        <f t="shared" si="3"/>
        <v>#DIV/0!</v>
      </c>
      <c r="G61" s="22" t="e">
        <f t="shared" si="4"/>
        <v>#DIV/0!</v>
      </c>
    </row>
    <row r="62" spans="1:7" ht="22.5" x14ac:dyDescent="0.2">
      <c r="A62" s="12" t="s">
        <v>48</v>
      </c>
      <c r="B62" s="22">
        <v>145.16999999999999</v>
      </c>
      <c r="C62" s="29"/>
      <c r="D62" s="29"/>
      <c r="E62" s="22">
        <v>0</v>
      </c>
      <c r="F62" s="22">
        <f t="shared" si="3"/>
        <v>0</v>
      </c>
      <c r="G62" s="22" t="e">
        <f t="shared" si="4"/>
        <v>#DIV/0!</v>
      </c>
    </row>
    <row r="63" spans="1:7" x14ac:dyDescent="0.2">
      <c r="A63" s="12" t="s">
        <v>49</v>
      </c>
      <c r="B63" s="22">
        <v>42561.27</v>
      </c>
      <c r="C63" s="22"/>
      <c r="D63" s="22"/>
      <c r="E63" s="22">
        <v>34439.129999999997</v>
      </c>
      <c r="F63" s="22">
        <f t="shared" si="3"/>
        <v>80.916593889233098</v>
      </c>
      <c r="G63" s="22" t="e">
        <f t="shared" si="4"/>
        <v>#DIV/0!</v>
      </c>
    </row>
    <row r="64" spans="1:7" ht="22.5" x14ac:dyDescent="0.2">
      <c r="A64" s="12" t="s">
        <v>50</v>
      </c>
      <c r="B64" s="22">
        <v>34940.35</v>
      </c>
      <c r="C64" s="29"/>
      <c r="D64" s="29"/>
      <c r="E64" s="22">
        <v>30294</v>
      </c>
      <c r="F64" s="22">
        <f t="shared" si="3"/>
        <v>86.70205078083076</v>
      </c>
      <c r="G64" s="22" t="e">
        <f t="shared" si="4"/>
        <v>#DIV/0!</v>
      </c>
    </row>
    <row r="65" spans="1:7" ht="22.5" x14ac:dyDescent="0.2">
      <c r="A65" s="12" t="s">
        <v>51</v>
      </c>
      <c r="B65" s="22">
        <v>0</v>
      </c>
      <c r="C65" s="29"/>
      <c r="D65" s="29"/>
      <c r="E65" s="22">
        <v>0</v>
      </c>
      <c r="F65" s="22" t="e">
        <f t="shared" si="3"/>
        <v>#DIV/0!</v>
      </c>
      <c r="G65" s="22" t="e">
        <f t="shared" si="4"/>
        <v>#DIV/0!</v>
      </c>
    </row>
    <row r="66" spans="1:7" x14ac:dyDescent="0.2">
      <c r="A66" s="12" t="s">
        <v>52</v>
      </c>
      <c r="B66" s="22">
        <v>0</v>
      </c>
      <c r="C66" s="29"/>
      <c r="D66" s="29"/>
      <c r="E66" s="22">
        <v>0</v>
      </c>
      <c r="F66" s="22" t="e">
        <f t="shared" si="3"/>
        <v>#DIV/0!</v>
      </c>
      <c r="G66" s="22" t="e">
        <f t="shared" si="4"/>
        <v>#DIV/0!</v>
      </c>
    </row>
    <row r="67" spans="1:7" x14ac:dyDescent="0.2">
      <c r="A67" s="12" t="s">
        <v>53</v>
      </c>
      <c r="B67" s="22">
        <v>1701.82</v>
      </c>
      <c r="C67" s="29"/>
      <c r="D67" s="29"/>
      <c r="E67" s="22">
        <v>732.23</v>
      </c>
      <c r="F67" s="22">
        <f t="shared" si="3"/>
        <v>43.026289501827456</v>
      </c>
      <c r="G67" s="22" t="e">
        <f t="shared" si="4"/>
        <v>#DIV/0!</v>
      </c>
    </row>
    <row r="68" spans="1:7" x14ac:dyDescent="0.2">
      <c r="A68" s="12" t="s">
        <v>98</v>
      </c>
      <c r="B68" s="22">
        <v>0</v>
      </c>
      <c r="C68" s="29"/>
      <c r="D68" s="29"/>
      <c r="E68" s="22">
        <v>0</v>
      </c>
      <c r="F68" s="22" t="e">
        <f t="shared" si="3"/>
        <v>#DIV/0!</v>
      </c>
      <c r="G68" s="22" t="e">
        <f t="shared" si="4"/>
        <v>#DIV/0!</v>
      </c>
    </row>
    <row r="69" spans="1:7" ht="22.5" x14ac:dyDescent="0.2">
      <c r="A69" s="12" t="s">
        <v>54</v>
      </c>
      <c r="B69" s="22">
        <v>319.86</v>
      </c>
      <c r="C69" s="29"/>
      <c r="D69" s="29"/>
      <c r="E69" s="22">
        <v>1433.43</v>
      </c>
      <c r="F69" s="22">
        <f t="shared" si="3"/>
        <v>448.14293753517165</v>
      </c>
      <c r="G69" s="22" t="e">
        <f t="shared" si="4"/>
        <v>#DIV/0!</v>
      </c>
    </row>
    <row r="70" spans="1:7" x14ac:dyDescent="0.2">
      <c r="A70" s="12" t="s">
        <v>55</v>
      </c>
      <c r="B70" s="22">
        <v>2654.46</v>
      </c>
      <c r="C70" s="29"/>
      <c r="D70" s="29"/>
      <c r="E70" s="22">
        <v>0</v>
      </c>
      <c r="F70" s="22">
        <f t="shared" si="3"/>
        <v>0</v>
      </c>
      <c r="G70" s="22" t="e">
        <f t="shared" si="4"/>
        <v>#DIV/0!</v>
      </c>
    </row>
    <row r="71" spans="1:7" x14ac:dyDescent="0.2">
      <c r="A71" s="12" t="s">
        <v>56</v>
      </c>
      <c r="B71" s="22">
        <v>731.63</v>
      </c>
      <c r="C71" s="29"/>
      <c r="D71" s="29"/>
      <c r="E71" s="22">
        <v>1305.08</v>
      </c>
      <c r="F71" s="22">
        <f t="shared" si="3"/>
        <v>178.37978213031175</v>
      </c>
      <c r="G71" s="22" t="e">
        <f t="shared" si="4"/>
        <v>#DIV/0!</v>
      </c>
    </row>
    <row r="72" spans="1:7" x14ac:dyDescent="0.2">
      <c r="A72" s="12" t="s">
        <v>57</v>
      </c>
      <c r="B72" s="22">
        <v>2213.15</v>
      </c>
      <c r="C72" s="29"/>
      <c r="D72" s="29"/>
      <c r="E72" s="22">
        <v>674.39</v>
      </c>
      <c r="F72" s="22">
        <f t="shared" si="3"/>
        <v>30.471951742990761</v>
      </c>
      <c r="G72" s="22" t="e">
        <f t="shared" si="4"/>
        <v>#DIV/0!</v>
      </c>
    </row>
    <row r="73" spans="1:7" ht="22.5" x14ac:dyDescent="0.2">
      <c r="A73" s="12" t="s">
        <v>58</v>
      </c>
      <c r="B73" s="22">
        <v>0</v>
      </c>
      <c r="C73" s="22"/>
      <c r="D73" s="22"/>
      <c r="E73" s="22">
        <v>0</v>
      </c>
      <c r="F73" s="22" t="e">
        <f t="shared" si="3"/>
        <v>#DIV/0!</v>
      </c>
      <c r="G73" s="22" t="e">
        <f t="shared" si="4"/>
        <v>#DIV/0!</v>
      </c>
    </row>
    <row r="74" spans="1:7" ht="22.5" x14ac:dyDescent="0.2">
      <c r="A74" s="12" t="s">
        <v>59</v>
      </c>
      <c r="B74" s="22">
        <v>0</v>
      </c>
      <c r="C74" s="29"/>
      <c r="D74" s="29"/>
      <c r="E74" s="22">
        <v>0</v>
      </c>
      <c r="F74" s="22" t="e">
        <f t="shared" si="3"/>
        <v>#DIV/0!</v>
      </c>
      <c r="G74" s="22" t="e">
        <f t="shared" si="4"/>
        <v>#DIV/0!</v>
      </c>
    </row>
    <row r="75" spans="1:7" ht="22.5" x14ac:dyDescent="0.2">
      <c r="A75" s="12" t="s">
        <v>60</v>
      </c>
      <c r="B75" s="22">
        <v>694.1</v>
      </c>
      <c r="C75" s="22"/>
      <c r="D75" s="22"/>
      <c r="E75" s="22">
        <v>807.41</v>
      </c>
      <c r="F75" s="22">
        <f t="shared" si="3"/>
        <v>116.3247370695865</v>
      </c>
      <c r="G75" s="22" t="e">
        <f t="shared" si="4"/>
        <v>#DIV/0!</v>
      </c>
    </row>
    <row r="76" spans="1:7" ht="22.5" x14ac:dyDescent="0.2">
      <c r="A76" s="12" t="s">
        <v>112</v>
      </c>
      <c r="B76" s="22">
        <v>45.13</v>
      </c>
      <c r="C76" s="22"/>
      <c r="D76" s="22"/>
      <c r="E76" s="22">
        <v>50</v>
      </c>
      <c r="F76" s="22">
        <f t="shared" si="3"/>
        <v>110.79104808331486</v>
      </c>
      <c r="G76" s="22" t="e">
        <f t="shared" si="4"/>
        <v>#DIV/0!</v>
      </c>
    </row>
    <row r="77" spans="1:7" x14ac:dyDescent="0.2">
      <c r="A77" s="12" t="s">
        <v>61</v>
      </c>
      <c r="B77" s="22">
        <v>0</v>
      </c>
      <c r="C77" s="29"/>
      <c r="D77" s="29"/>
      <c r="E77" s="22">
        <v>0</v>
      </c>
      <c r="F77" s="22" t="e">
        <f t="shared" si="3"/>
        <v>#DIV/0!</v>
      </c>
      <c r="G77" s="22" t="e">
        <f t="shared" si="4"/>
        <v>#DIV/0!</v>
      </c>
    </row>
    <row r="78" spans="1:7" x14ac:dyDescent="0.2">
      <c r="A78" s="12" t="s">
        <v>104</v>
      </c>
      <c r="B78" s="22">
        <v>205.88</v>
      </c>
      <c r="C78" s="29"/>
      <c r="D78" s="29"/>
      <c r="E78" s="22">
        <v>7.42</v>
      </c>
      <c r="F78" s="22">
        <f t="shared" si="3"/>
        <v>3.6040411890421606</v>
      </c>
      <c r="G78" s="22" t="e">
        <f t="shared" si="4"/>
        <v>#DIV/0!</v>
      </c>
    </row>
    <row r="79" spans="1:7" x14ac:dyDescent="0.2">
      <c r="A79" s="12" t="s">
        <v>113</v>
      </c>
      <c r="B79" s="22">
        <v>13.27</v>
      </c>
      <c r="C79" s="29"/>
      <c r="D79" s="29"/>
      <c r="E79" s="22">
        <v>0</v>
      </c>
      <c r="F79" s="22">
        <f t="shared" si="3"/>
        <v>0</v>
      </c>
      <c r="G79" s="22" t="e">
        <f t="shared" si="4"/>
        <v>#DIV/0!</v>
      </c>
    </row>
    <row r="80" spans="1:7" x14ac:dyDescent="0.2">
      <c r="A80" s="12" t="s">
        <v>62</v>
      </c>
      <c r="B80" s="22">
        <v>0</v>
      </c>
      <c r="C80" s="29"/>
      <c r="D80" s="29"/>
      <c r="E80" s="22">
        <v>194.12</v>
      </c>
      <c r="F80" s="22" t="e">
        <f t="shared" si="3"/>
        <v>#DIV/0!</v>
      </c>
      <c r="G80" s="22" t="e">
        <f t="shared" si="4"/>
        <v>#DIV/0!</v>
      </c>
    </row>
    <row r="81" spans="1:7" x14ac:dyDescent="0.2">
      <c r="A81" s="12" t="s">
        <v>63</v>
      </c>
      <c r="B81" s="22">
        <v>0</v>
      </c>
      <c r="C81" s="29"/>
      <c r="D81" s="29"/>
      <c r="E81" s="22">
        <v>0</v>
      </c>
      <c r="F81" s="22" t="e">
        <f t="shared" si="3"/>
        <v>#DIV/0!</v>
      </c>
      <c r="G81" s="22" t="e">
        <f t="shared" si="4"/>
        <v>#DIV/0!</v>
      </c>
    </row>
    <row r="82" spans="1:7" ht="22.5" x14ac:dyDescent="0.2">
      <c r="A82" s="12" t="s">
        <v>64</v>
      </c>
      <c r="B82" s="22">
        <v>429.82</v>
      </c>
      <c r="C82" s="29"/>
      <c r="D82" s="29"/>
      <c r="E82" s="22">
        <v>555.87</v>
      </c>
      <c r="F82" s="22">
        <f t="shared" si="3"/>
        <v>129.32622958447723</v>
      </c>
      <c r="G82" s="22" t="e">
        <f t="shared" si="4"/>
        <v>#DIV/0!</v>
      </c>
    </row>
    <row r="83" spans="1:7" s="20" customFormat="1" x14ac:dyDescent="0.2">
      <c r="A83" s="12" t="s">
        <v>65</v>
      </c>
      <c r="B83" s="22">
        <v>92.69</v>
      </c>
      <c r="C83" s="22">
        <v>1288.5999999999999</v>
      </c>
      <c r="D83" s="22">
        <v>1288.5999999999999</v>
      </c>
      <c r="E83" s="22">
        <v>121.5</v>
      </c>
      <c r="F83" s="22">
        <f t="shared" si="3"/>
        <v>131.0821016290862</v>
      </c>
      <c r="G83" s="22">
        <f t="shared" si="4"/>
        <v>9.4288374980599112</v>
      </c>
    </row>
    <row r="84" spans="1:7" x14ac:dyDescent="0.2">
      <c r="A84" s="12" t="s">
        <v>66</v>
      </c>
      <c r="B84" s="22">
        <v>92.69</v>
      </c>
      <c r="C84" s="22"/>
      <c r="D84" s="22"/>
      <c r="E84" s="22">
        <v>121.5</v>
      </c>
      <c r="F84" s="22">
        <f t="shared" si="3"/>
        <v>131.0821016290862</v>
      </c>
      <c r="G84" s="22" t="e">
        <f t="shared" si="4"/>
        <v>#DIV/0!</v>
      </c>
    </row>
    <row r="85" spans="1:7" ht="22.5" x14ac:dyDescent="0.2">
      <c r="A85" s="12" t="s">
        <v>67</v>
      </c>
      <c r="B85" s="22">
        <v>92.369</v>
      </c>
      <c r="C85" s="29"/>
      <c r="D85" s="29"/>
      <c r="E85" s="22">
        <v>121.5</v>
      </c>
      <c r="F85" s="22">
        <f t="shared" si="3"/>
        <v>131.53763708603537</v>
      </c>
      <c r="G85" s="22" t="e">
        <f t="shared" si="4"/>
        <v>#DIV/0!</v>
      </c>
    </row>
    <row r="86" spans="1:7" x14ac:dyDescent="0.2">
      <c r="A86" s="12" t="s">
        <v>114</v>
      </c>
      <c r="B86" s="22">
        <v>0</v>
      </c>
      <c r="C86" s="29"/>
      <c r="D86" s="29"/>
      <c r="E86" s="22">
        <v>0</v>
      </c>
      <c r="F86" s="22" t="e">
        <f t="shared" si="3"/>
        <v>#DIV/0!</v>
      </c>
      <c r="G86" s="22" t="e">
        <f t="shared" si="4"/>
        <v>#DIV/0!</v>
      </c>
    </row>
    <row r="87" spans="1:7" s="20" customFormat="1" ht="22.5" x14ac:dyDescent="0.2">
      <c r="A87" s="12" t="s">
        <v>68</v>
      </c>
      <c r="B87" s="22">
        <v>0</v>
      </c>
      <c r="C87" s="22">
        <v>1800</v>
      </c>
      <c r="D87" s="22">
        <v>1800</v>
      </c>
      <c r="E87" s="22">
        <v>0</v>
      </c>
      <c r="F87" s="22" t="e">
        <f>E87/B87*100</f>
        <v>#DIV/0!</v>
      </c>
      <c r="G87" s="22">
        <f t="shared" si="4"/>
        <v>0</v>
      </c>
    </row>
    <row r="88" spans="1:7" ht="22.5" x14ac:dyDescent="0.2">
      <c r="A88" s="12" t="s">
        <v>69</v>
      </c>
      <c r="B88" s="22">
        <v>0</v>
      </c>
      <c r="C88" s="22"/>
      <c r="D88" s="22"/>
      <c r="E88" s="22">
        <v>0</v>
      </c>
      <c r="F88" s="22" t="e">
        <f t="shared" si="3"/>
        <v>#DIV/0!</v>
      </c>
      <c r="G88" s="22" t="e">
        <f t="shared" si="4"/>
        <v>#DIV/0!</v>
      </c>
    </row>
    <row r="89" spans="1:7" ht="22.5" x14ac:dyDescent="0.2">
      <c r="A89" s="12" t="s">
        <v>115</v>
      </c>
      <c r="B89" s="22">
        <v>0</v>
      </c>
      <c r="C89" s="22"/>
      <c r="D89" s="22"/>
      <c r="E89" s="22">
        <v>0</v>
      </c>
      <c r="F89" s="22" t="e">
        <f t="shared" si="3"/>
        <v>#DIV/0!</v>
      </c>
      <c r="G89" s="22" t="e">
        <f t="shared" si="4"/>
        <v>#DIV/0!</v>
      </c>
    </row>
    <row r="90" spans="1:7" ht="22.5" x14ac:dyDescent="0.2">
      <c r="A90" s="12" t="s">
        <v>70</v>
      </c>
      <c r="B90" s="22">
        <v>0</v>
      </c>
      <c r="C90" s="22"/>
      <c r="D90" s="22"/>
      <c r="E90" s="22">
        <v>0</v>
      </c>
      <c r="F90" s="22" t="e">
        <f t="shared" si="3"/>
        <v>#DIV/0!</v>
      </c>
      <c r="G90" s="22" t="e">
        <f t="shared" si="4"/>
        <v>#DIV/0!</v>
      </c>
    </row>
    <row r="91" spans="1:7" s="20" customFormat="1" x14ac:dyDescent="0.2">
      <c r="A91" s="12" t="s">
        <v>99</v>
      </c>
      <c r="B91" s="22">
        <v>0</v>
      </c>
      <c r="C91" s="22">
        <v>89.2</v>
      </c>
      <c r="D91" s="22">
        <v>89.2</v>
      </c>
      <c r="E91" s="22">
        <v>89.2</v>
      </c>
      <c r="F91" s="22" t="e">
        <f t="shared" si="3"/>
        <v>#DIV/0!</v>
      </c>
      <c r="G91" s="22">
        <f t="shared" si="4"/>
        <v>100</v>
      </c>
    </row>
    <row r="92" spans="1:7" x14ac:dyDescent="0.2">
      <c r="A92" s="12" t="s">
        <v>100</v>
      </c>
      <c r="B92" s="22">
        <v>0</v>
      </c>
      <c r="C92" s="22"/>
      <c r="D92" s="22"/>
      <c r="E92" s="22">
        <v>89.2</v>
      </c>
      <c r="F92" s="22" t="e">
        <f t="shared" si="3"/>
        <v>#DIV/0!</v>
      </c>
      <c r="G92" s="22" t="e">
        <f t="shared" si="4"/>
        <v>#DIV/0!</v>
      </c>
    </row>
    <row r="93" spans="1:7" x14ac:dyDescent="0.2">
      <c r="A93" s="12" t="s">
        <v>206</v>
      </c>
      <c r="B93" s="22">
        <v>0</v>
      </c>
      <c r="C93" s="22"/>
      <c r="D93" s="22"/>
      <c r="E93" s="22">
        <v>0</v>
      </c>
      <c r="F93" s="22" t="e">
        <f t="shared" si="3"/>
        <v>#DIV/0!</v>
      </c>
      <c r="G93" s="22" t="e">
        <f t="shared" si="4"/>
        <v>#DIV/0!</v>
      </c>
    </row>
    <row r="94" spans="1:7" x14ac:dyDescent="0.2">
      <c r="A94" s="12" t="s">
        <v>205</v>
      </c>
      <c r="B94" s="22">
        <v>0</v>
      </c>
      <c r="C94" s="22"/>
      <c r="D94" s="22"/>
      <c r="E94" s="22">
        <v>89.2</v>
      </c>
      <c r="F94" s="22" t="e">
        <f t="shared" si="3"/>
        <v>#DIV/0!</v>
      </c>
      <c r="G94" s="22" t="e">
        <f t="shared" si="4"/>
        <v>#DIV/0!</v>
      </c>
    </row>
    <row r="95" spans="1:7" s="19" customFormat="1" ht="22.5" x14ac:dyDescent="0.2">
      <c r="A95" s="18" t="s">
        <v>71</v>
      </c>
      <c r="B95" s="23">
        <f>SUM(B96,B103)</f>
        <v>1632.76</v>
      </c>
      <c r="C95" s="23">
        <f>SUM(C96,C103)</f>
        <v>8179.98</v>
      </c>
      <c r="D95" s="23">
        <f>SUM(D96,D103)</f>
        <v>8179.98</v>
      </c>
      <c r="E95" s="23">
        <f>SUM(E96,E103)</f>
        <v>718.86</v>
      </c>
      <c r="F95" s="23">
        <f>E95/B95*100</f>
        <v>44.027291212425588</v>
      </c>
      <c r="G95" s="23">
        <f>E95/D95*100</f>
        <v>8.7880410465551275</v>
      </c>
    </row>
    <row r="96" spans="1:7" s="21" customFormat="1" ht="22.5" x14ac:dyDescent="0.2">
      <c r="A96" s="12" t="s">
        <v>72</v>
      </c>
      <c r="B96" s="22">
        <v>1632.76</v>
      </c>
      <c r="C96" s="22">
        <v>8179.98</v>
      </c>
      <c r="D96" s="22">
        <v>8179.98</v>
      </c>
      <c r="E96" s="22">
        <v>718.86</v>
      </c>
      <c r="F96" s="22">
        <f>E96/B96*100</f>
        <v>44.027291212425588</v>
      </c>
      <c r="G96" s="22">
        <f t="shared" ref="G96:G105" si="5">E96/D96*100</f>
        <v>8.7880410465551275</v>
      </c>
    </row>
    <row r="97" spans="1:7" x14ac:dyDescent="0.2">
      <c r="A97" s="12" t="s">
        <v>73</v>
      </c>
      <c r="B97" s="22">
        <v>968.74</v>
      </c>
      <c r="C97" s="22"/>
      <c r="D97" s="22"/>
      <c r="E97" s="22">
        <v>0</v>
      </c>
      <c r="F97" s="22">
        <f t="shared" ref="F97:F105" si="6">E97/B97*100</f>
        <v>0</v>
      </c>
      <c r="G97" s="22" t="e">
        <f t="shared" si="5"/>
        <v>#DIV/0!</v>
      </c>
    </row>
    <row r="98" spans="1:7" x14ac:dyDescent="0.2">
      <c r="A98" s="12" t="s">
        <v>74</v>
      </c>
      <c r="B98" s="22">
        <v>968.74</v>
      </c>
      <c r="C98" s="29"/>
      <c r="D98" s="29"/>
      <c r="E98" s="22">
        <v>0</v>
      </c>
      <c r="F98" s="22">
        <f t="shared" si="6"/>
        <v>0</v>
      </c>
      <c r="G98" s="22" t="e">
        <f t="shared" si="5"/>
        <v>#DIV/0!</v>
      </c>
    </row>
    <row r="99" spans="1:7" x14ac:dyDescent="0.2">
      <c r="A99" s="12" t="s">
        <v>75</v>
      </c>
      <c r="B99" s="22">
        <v>0</v>
      </c>
      <c r="C99" s="29"/>
      <c r="D99" s="29"/>
      <c r="E99" s="22">
        <v>0</v>
      </c>
      <c r="F99" s="22" t="e">
        <f t="shared" si="6"/>
        <v>#DIV/0!</v>
      </c>
      <c r="G99" s="22" t="e">
        <f t="shared" si="5"/>
        <v>#DIV/0!</v>
      </c>
    </row>
    <row r="100" spans="1:7" ht="22.5" x14ac:dyDescent="0.2">
      <c r="A100" s="12" t="s">
        <v>76</v>
      </c>
      <c r="B100" s="22">
        <v>0</v>
      </c>
      <c r="C100" s="29"/>
      <c r="D100" s="29"/>
      <c r="E100" s="22">
        <v>0</v>
      </c>
      <c r="F100" s="22" t="e">
        <f t="shared" si="6"/>
        <v>#DIV/0!</v>
      </c>
      <c r="G100" s="22" t="e">
        <f t="shared" si="5"/>
        <v>#DIV/0!</v>
      </c>
    </row>
    <row r="101" spans="1:7" ht="22.5" x14ac:dyDescent="0.2">
      <c r="A101" s="12" t="s">
        <v>77</v>
      </c>
      <c r="B101" s="22">
        <v>664.02</v>
      </c>
      <c r="C101" s="22"/>
      <c r="D101" s="22"/>
      <c r="E101" s="22">
        <v>718.86</v>
      </c>
      <c r="F101" s="22">
        <f t="shared" si="6"/>
        <v>108.25878738592212</v>
      </c>
      <c r="G101" s="22" t="e">
        <f t="shared" si="5"/>
        <v>#DIV/0!</v>
      </c>
    </row>
    <row r="102" spans="1:7" x14ac:dyDescent="0.2">
      <c r="A102" s="12" t="s">
        <v>78</v>
      </c>
      <c r="B102" s="22">
        <v>664.02</v>
      </c>
      <c r="C102" s="29"/>
      <c r="D102" s="29"/>
      <c r="E102" s="22">
        <v>718.86</v>
      </c>
      <c r="F102" s="22">
        <f t="shared" si="6"/>
        <v>108.25878738592212</v>
      </c>
      <c r="G102" s="22" t="e">
        <f t="shared" si="5"/>
        <v>#DIV/0!</v>
      </c>
    </row>
    <row r="103" spans="1:7" s="19" customFormat="1" ht="16.5" customHeight="1" x14ac:dyDescent="0.2">
      <c r="A103" s="43" t="s">
        <v>101</v>
      </c>
      <c r="B103" s="22">
        <v>0</v>
      </c>
      <c r="C103" s="29"/>
      <c r="D103" s="29"/>
      <c r="E103" s="22">
        <v>0</v>
      </c>
      <c r="F103" s="22" t="e">
        <f t="shared" si="6"/>
        <v>#DIV/0!</v>
      </c>
      <c r="G103" s="22" t="e">
        <f t="shared" si="5"/>
        <v>#DIV/0!</v>
      </c>
    </row>
    <row r="104" spans="1:7" ht="22.5" x14ac:dyDescent="0.2">
      <c r="A104" s="12" t="s">
        <v>102</v>
      </c>
      <c r="B104" s="22">
        <v>0</v>
      </c>
      <c r="C104" s="30"/>
      <c r="D104" s="30"/>
      <c r="E104" s="22">
        <v>0</v>
      </c>
      <c r="F104" s="22" t="e">
        <f t="shared" si="6"/>
        <v>#DIV/0!</v>
      </c>
      <c r="G104" s="22" t="e">
        <f t="shared" si="5"/>
        <v>#DIV/0!</v>
      </c>
    </row>
    <row r="105" spans="1:7" ht="22.5" x14ac:dyDescent="0.2">
      <c r="A105" s="12" t="s">
        <v>103</v>
      </c>
      <c r="B105" s="22">
        <v>0</v>
      </c>
      <c r="C105" s="30"/>
      <c r="D105" s="30"/>
      <c r="E105" s="22">
        <v>0</v>
      </c>
      <c r="F105" s="22" t="e">
        <f t="shared" si="6"/>
        <v>#DIV/0!</v>
      </c>
      <c r="G105" s="22" t="e">
        <f t="shared" si="5"/>
        <v>#DIV/0!</v>
      </c>
    </row>
    <row r="106" spans="1:7" x14ac:dyDescent="0.2">
      <c r="A106" s="32" t="s">
        <v>79</v>
      </c>
      <c r="B106" s="27">
        <f>SUM(B95,B39)</f>
        <v>271599.29000000004</v>
      </c>
      <c r="C106" s="27">
        <f>SUM(C95,C39)</f>
        <v>612018.27999999991</v>
      </c>
      <c r="D106" s="27">
        <f>SUM(D95,D39)</f>
        <v>612018.27999999991</v>
      </c>
      <c r="E106" s="27">
        <f>SUM(E95,E39)</f>
        <v>292516.84000000003</v>
      </c>
      <c r="F106" s="27">
        <f>E106/B106*100</f>
        <v>107.70162175313492</v>
      </c>
      <c r="G106" s="27">
        <f>E106/D106*100</f>
        <v>47.795441665565946</v>
      </c>
    </row>
    <row r="109" spans="1:7" x14ac:dyDescent="0.2">
      <c r="D109" s="15"/>
    </row>
    <row r="110" spans="1:7" x14ac:dyDescent="0.2">
      <c r="B110" s="15"/>
      <c r="C110" s="15"/>
      <c r="D110" s="15"/>
      <c r="E110" s="15"/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2" workbookViewId="0">
      <selection activeCell="D17" sqref="D17"/>
    </sheetView>
  </sheetViews>
  <sheetFormatPr defaultRowHeight="15" x14ac:dyDescent="0.25"/>
  <cols>
    <col min="1" max="1" width="24.5703125" customWidth="1"/>
    <col min="2" max="2" width="17.7109375" customWidth="1"/>
    <col min="3" max="3" width="18.28515625" customWidth="1"/>
    <col min="4" max="4" width="17" customWidth="1"/>
    <col min="5" max="5" width="14" customWidth="1"/>
    <col min="6" max="6" width="14.7109375" customWidth="1"/>
    <col min="7" max="7" width="15.28515625" customWidth="1"/>
  </cols>
  <sheetData>
    <row r="1" spans="1:6" ht="15.75" thickBot="1" x14ac:dyDescent="0.3"/>
    <row r="2" spans="1:6" ht="30.75" thickBot="1" x14ac:dyDescent="0.3">
      <c r="A2" s="36" t="s">
        <v>125</v>
      </c>
      <c r="B2" s="46" t="s">
        <v>177</v>
      </c>
      <c r="C2" s="37" t="s">
        <v>175</v>
      </c>
      <c r="D2" s="46" t="s">
        <v>176</v>
      </c>
      <c r="E2" s="37" t="s">
        <v>129</v>
      </c>
      <c r="F2" s="37" t="s">
        <v>130</v>
      </c>
    </row>
    <row r="3" spans="1:6" x14ac:dyDescent="0.25">
      <c r="A3" s="34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</row>
    <row r="4" spans="1:6" x14ac:dyDescent="0.25">
      <c r="A4" s="78" t="s">
        <v>119</v>
      </c>
      <c r="B4" s="78"/>
      <c r="C4" s="78"/>
      <c r="D4" s="78"/>
      <c r="E4" s="78"/>
      <c r="F4" s="78"/>
    </row>
    <row r="5" spans="1:6" x14ac:dyDescent="0.25">
      <c r="A5" s="33" t="s">
        <v>116</v>
      </c>
      <c r="B5" s="38">
        <v>576.02</v>
      </c>
      <c r="C5" s="38">
        <v>779.98</v>
      </c>
      <c r="D5" s="38">
        <v>249.08</v>
      </c>
      <c r="E5" s="38">
        <f>D5/B5*100</f>
        <v>43.241554112704421</v>
      </c>
      <c r="F5" s="38">
        <f>D5/C5*100</f>
        <v>31.934152157747636</v>
      </c>
    </row>
    <row r="6" spans="1:6" x14ac:dyDescent="0.25">
      <c r="A6" s="33" t="s">
        <v>117</v>
      </c>
      <c r="B6" s="38">
        <v>244.21</v>
      </c>
      <c r="C6" s="38">
        <v>779.98</v>
      </c>
      <c r="D6" s="38">
        <v>249.08</v>
      </c>
      <c r="E6" s="38">
        <f>D6/B6*100</f>
        <v>101.99418533229598</v>
      </c>
      <c r="F6" s="38">
        <f>D6/C6*100</f>
        <v>31.934152157747636</v>
      </c>
    </row>
    <row r="7" spans="1:6" x14ac:dyDescent="0.25">
      <c r="A7" s="33" t="s">
        <v>118</v>
      </c>
      <c r="B7" s="38">
        <f>B5-B6</f>
        <v>331.80999999999995</v>
      </c>
      <c r="C7" s="38">
        <f>C5-C6</f>
        <v>0</v>
      </c>
      <c r="D7" s="38">
        <f>D5-D6</f>
        <v>0</v>
      </c>
      <c r="E7" s="38"/>
      <c r="F7" s="38"/>
    </row>
    <row r="8" spans="1:6" x14ac:dyDescent="0.25">
      <c r="A8" s="77" t="s">
        <v>120</v>
      </c>
      <c r="B8" s="77"/>
      <c r="C8" s="77"/>
      <c r="D8" s="77"/>
      <c r="E8" s="77"/>
      <c r="F8" s="77"/>
    </row>
    <row r="9" spans="1:6" x14ac:dyDescent="0.25">
      <c r="A9" s="33" t="s">
        <v>116</v>
      </c>
      <c r="B9" s="38">
        <v>2221.79</v>
      </c>
      <c r="C9" s="38">
        <v>5710.57</v>
      </c>
      <c r="D9" s="38">
        <v>2803.31</v>
      </c>
      <c r="E9" s="38">
        <f>D9/B9*100</f>
        <v>126.1734907439497</v>
      </c>
      <c r="F9" s="38">
        <f>D9/C9*100</f>
        <v>49.089845672148314</v>
      </c>
    </row>
    <row r="10" spans="1:6" x14ac:dyDescent="0.25">
      <c r="A10" s="33" t="s">
        <v>117</v>
      </c>
      <c r="B10" s="38">
        <v>1982.49</v>
      </c>
      <c r="C10" s="38">
        <v>5710.57</v>
      </c>
      <c r="D10" s="38">
        <v>1213.82</v>
      </c>
      <c r="E10" s="38">
        <f>D10/B10*100</f>
        <v>61.227042759358177</v>
      </c>
      <c r="F10" s="38">
        <f>D10/C10*100</f>
        <v>21.255671500393131</v>
      </c>
    </row>
    <row r="11" spans="1:6" x14ac:dyDescent="0.25">
      <c r="A11" s="33" t="s">
        <v>118</v>
      </c>
      <c r="B11" s="38">
        <f>B9-B10</f>
        <v>239.29999999999995</v>
      </c>
      <c r="C11" s="38">
        <f>C9-C10</f>
        <v>0</v>
      </c>
      <c r="D11" s="38">
        <f>D9-D10</f>
        <v>1589.49</v>
      </c>
      <c r="E11" s="38"/>
      <c r="F11" s="33"/>
    </row>
    <row r="12" spans="1:6" ht="12.6" customHeight="1" x14ac:dyDescent="0.25">
      <c r="A12" s="78" t="s">
        <v>121</v>
      </c>
      <c r="B12" s="78"/>
      <c r="C12" s="78"/>
      <c r="D12" s="78"/>
      <c r="E12" s="78"/>
      <c r="F12" s="78"/>
    </row>
    <row r="13" spans="1:6" x14ac:dyDescent="0.25">
      <c r="A13" s="33" t="s">
        <v>159</v>
      </c>
      <c r="B13" s="38">
        <v>6573.63</v>
      </c>
      <c r="C13" s="38">
        <v>8228.6</v>
      </c>
      <c r="D13" s="38">
        <v>8228.6</v>
      </c>
      <c r="E13" s="38">
        <f>D13/B13*100</f>
        <v>125.1758921630819</v>
      </c>
      <c r="F13" s="38">
        <f>D13/C13*100</f>
        <v>100</v>
      </c>
    </row>
    <row r="14" spans="1:6" x14ac:dyDescent="0.25">
      <c r="A14" s="33" t="s">
        <v>117</v>
      </c>
      <c r="B14" s="38">
        <v>345.08</v>
      </c>
      <c r="C14" s="38">
        <v>8228.6</v>
      </c>
      <c r="D14" s="38">
        <v>120.52</v>
      </c>
      <c r="E14" s="38">
        <f>D14/B14*100</f>
        <v>34.925234728178971</v>
      </c>
      <c r="F14" s="38">
        <f>D14/C14*100</f>
        <v>1.4646476921955132</v>
      </c>
    </row>
    <row r="15" spans="1:6" x14ac:dyDescent="0.25">
      <c r="A15" s="33" t="s">
        <v>118</v>
      </c>
      <c r="B15" s="38">
        <f>B13-B14</f>
        <v>6228.55</v>
      </c>
      <c r="C15" s="38">
        <f>C13-C14</f>
        <v>0</v>
      </c>
      <c r="D15" s="38">
        <f>D13-D14</f>
        <v>8108.08</v>
      </c>
      <c r="E15" s="38"/>
      <c r="F15" s="33"/>
    </row>
    <row r="16" spans="1:6" x14ac:dyDescent="0.25">
      <c r="A16" s="78" t="s">
        <v>122</v>
      </c>
      <c r="B16" s="78"/>
      <c r="C16" s="78"/>
      <c r="D16" s="78"/>
      <c r="E16" s="78"/>
      <c r="F16" s="78"/>
    </row>
    <row r="17" spans="1:6" x14ac:dyDescent="0.25">
      <c r="A17" s="33" t="s">
        <v>116</v>
      </c>
      <c r="B17" s="38">
        <v>53722.52</v>
      </c>
      <c r="C17" s="38">
        <v>79737.5</v>
      </c>
      <c r="D17" s="38">
        <v>49659.43</v>
      </c>
      <c r="E17" s="38">
        <f>D17/B17*100</f>
        <v>92.436896109862303</v>
      </c>
      <c r="F17" s="38">
        <f>D17/C17*100</f>
        <v>62.278639285154412</v>
      </c>
    </row>
    <row r="18" spans="1:6" x14ac:dyDescent="0.25">
      <c r="A18" s="33" t="s">
        <v>117</v>
      </c>
      <c r="B18" s="38">
        <v>45055.12</v>
      </c>
      <c r="C18" s="38">
        <v>79737.5</v>
      </c>
      <c r="D18" s="38">
        <v>41948.34</v>
      </c>
      <c r="E18" s="38">
        <f>D18/B18*100</f>
        <v>93.104490677197163</v>
      </c>
      <c r="F18" s="38">
        <f>D18/C18*100</f>
        <v>52.608045148142338</v>
      </c>
    </row>
    <row r="19" spans="1:6" x14ac:dyDescent="0.25">
      <c r="A19" s="33" t="s">
        <v>118</v>
      </c>
      <c r="B19" s="38">
        <f>B17-B18</f>
        <v>8667.3999999999942</v>
      </c>
      <c r="C19" s="38">
        <f>C17-C18</f>
        <v>0</v>
      </c>
      <c r="D19" s="38">
        <f>D17-D18</f>
        <v>7711.0900000000038</v>
      </c>
      <c r="E19" s="38"/>
      <c r="F19" s="33"/>
    </row>
    <row r="20" spans="1:6" x14ac:dyDescent="0.25">
      <c r="A20" s="78" t="s">
        <v>123</v>
      </c>
      <c r="B20" s="78"/>
      <c r="C20" s="78"/>
      <c r="D20" s="78"/>
      <c r="E20" s="78"/>
      <c r="F20" s="78"/>
    </row>
    <row r="21" spans="1:6" x14ac:dyDescent="0.25">
      <c r="A21" s="33" t="s">
        <v>116</v>
      </c>
      <c r="B21" s="38">
        <v>2530.6</v>
      </c>
      <c r="C21" s="38">
        <v>700.89</v>
      </c>
      <c r="D21" s="38">
        <v>0</v>
      </c>
      <c r="E21" s="38">
        <f>D21/B21*100</f>
        <v>0</v>
      </c>
      <c r="F21" s="38">
        <f>D21/C21*100</f>
        <v>0</v>
      </c>
    </row>
    <row r="22" spans="1:6" x14ac:dyDescent="0.25">
      <c r="A22" s="33" t="s">
        <v>117</v>
      </c>
      <c r="B22" s="38">
        <v>2530.6</v>
      </c>
      <c r="C22" s="38">
        <v>700.89</v>
      </c>
      <c r="D22" s="38">
        <v>0</v>
      </c>
      <c r="E22" s="38">
        <f>D22/B22*100</f>
        <v>0</v>
      </c>
      <c r="F22" s="38">
        <f>D22/C22*100</f>
        <v>0</v>
      </c>
    </row>
    <row r="23" spans="1:6" x14ac:dyDescent="0.25">
      <c r="A23" s="33" t="s">
        <v>118</v>
      </c>
      <c r="B23" s="38">
        <f>B21-B22</f>
        <v>0</v>
      </c>
      <c r="C23" s="38">
        <f>C21-C22</f>
        <v>0</v>
      </c>
      <c r="D23" s="38">
        <f>D21-D22</f>
        <v>0</v>
      </c>
      <c r="E23" s="38"/>
      <c r="F23" s="33"/>
    </row>
    <row r="24" spans="1:6" x14ac:dyDescent="0.25">
      <c r="A24" s="78" t="s">
        <v>124</v>
      </c>
      <c r="B24" s="78"/>
      <c r="C24" s="78"/>
      <c r="D24" s="78"/>
      <c r="E24" s="78"/>
      <c r="F24" s="78"/>
    </row>
    <row r="25" spans="1:6" x14ac:dyDescent="0.25">
      <c r="A25" s="33" t="s">
        <v>116</v>
      </c>
      <c r="B25" s="38">
        <v>219900.4</v>
      </c>
      <c r="C25" s="38">
        <v>516197.13</v>
      </c>
      <c r="D25" s="38">
        <v>248985.08</v>
      </c>
      <c r="E25" s="38">
        <f>D25/B25*100</f>
        <v>113.22629699627649</v>
      </c>
      <c r="F25" s="38">
        <f>D25/C25*100</f>
        <v>48.234495220847116</v>
      </c>
    </row>
    <row r="26" spans="1:6" x14ac:dyDescent="0.25">
      <c r="A26" s="33" t="s">
        <v>117</v>
      </c>
      <c r="B26" s="38">
        <v>219236.79</v>
      </c>
      <c r="C26" s="38">
        <v>516197.13</v>
      </c>
      <c r="D26" s="38">
        <v>248985.08</v>
      </c>
      <c r="E26" s="38">
        <f>D26/B26*100</f>
        <v>113.5690227903811</v>
      </c>
      <c r="F26" s="38">
        <f>D26/C26*100</f>
        <v>48.234495220847116</v>
      </c>
    </row>
    <row r="27" spans="1:6" x14ac:dyDescent="0.25">
      <c r="A27" s="33" t="s">
        <v>118</v>
      </c>
      <c r="B27" s="38">
        <f>B25-B26</f>
        <v>663.60999999998603</v>
      </c>
      <c r="C27" s="38">
        <f>C25-C26</f>
        <v>0</v>
      </c>
      <c r="D27" s="38">
        <f>D25-D26</f>
        <v>0</v>
      </c>
      <c r="E27" s="38"/>
      <c r="F27" s="33"/>
    </row>
    <row r="28" spans="1:6" x14ac:dyDescent="0.25">
      <c r="A28" s="78" t="s">
        <v>198</v>
      </c>
      <c r="B28" s="78"/>
      <c r="C28" s="78"/>
      <c r="D28" s="78"/>
      <c r="E28" s="78"/>
      <c r="F28" s="78"/>
    </row>
    <row r="29" spans="1:6" x14ac:dyDescent="0.25">
      <c r="A29" s="33" t="s">
        <v>159</v>
      </c>
      <c r="B29" s="38">
        <v>0</v>
      </c>
      <c r="C29" s="38">
        <v>663.61</v>
      </c>
      <c r="D29" s="38">
        <v>663.61</v>
      </c>
      <c r="E29" s="38" t="e">
        <f>D29/B29*100</f>
        <v>#DIV/0!</v>
      </c>
      <c r="F29" s="38">
        <f>D29/C29*100</f>
        <v>100</v>
      </c>
    </row>
    <row r="30" spans="1:6" x14ac:dyDescent="0.25">
      <c r="A30" s="33" t="s">
        <v>117</v>
      </c>
      <c r="B30" s="38">
        <v>0</v>
      </c>
      <c r="C30" s="38">
        <v>663.61</v>
      </c>
      <c r="D30" s="38">
        <v>0</v>
      </c>
      <c r="E30" s="38" t="e">
        <f>D30/B30*100</f>
        <v>#DIV/0!</v>
      </c>
      <c r="F30" s="38">
        <f>D30/C30*100</f>
        <v>0</v>
      </c>
    </row>
    <row r="31" spans="1:6" x14ac:dyDescent="0.25">
      <c r="A31" s="33" t="s">
        <v>118</v>
      </c>
      <c r="B31" s="38">
        <f>B29-B30</f>
        <v>0</v>
      </c>
      <c r="C31" s="38">
        <f>C29-C30</f>
        <v>0</v>
      </c>
      <c r="D31" s="38">
        <f>D29-D30</f>
        <v>663.61</v>
      </c>
      <c r="E31" s="33"/>
      <c r="F31" s="33"/>
    </row>
    <row r="32" spans="1:6" x14ac:dyDescent="0.25">
      <c r="A32" s="74" t="s">
        <v>158</v>
      </c>
      <c r="B32" s="75"/>
      <c r="C32" s="75"/>
      <c r="D32" s="75"/>
      <c r="E32" s="75"/>
      <c r="F32" s="76"/>
    </row>
    <row r="33" spans="1:6" x14ac:dyDescent="0.25">
      <c r="A33" s="33" t="s">
        <v>116</v>
      </c>
      <c r="B33" s="38">
        <v>0</v>
      </c>
      <c r="C33" s="38">
        <v>0</v>
      </c>
      <c r="D33" s="38">
        <v>0</v>
      </c>
      <c r="E33" s="38" t="e">
        <f>D33/B33*100</f>
        <v>#DIV/0!</v>
      </c>
      <c r="F33" s="38" t="e">
        <f>D33/C33*100</f>
        <v>#DIV/0!</v>
      </c>
    </row>
    <row r="34" spans="1:6" x14ac:dyDescent="0.25">
      <c r="A34" s="33" t="s">
        <v>117</v>
      </c>
      <c r="B34" s="38">
        <v>0</v>
      </c>
      <c r="C34" s="38">
        <v>0</v>
      </c>
      <c r="D34" s="38">
        <v>0</v>
      </c>
      <c r="E34" s="38" t="e">
        <f>D34/B34*100</f>
        <v>#DIV/0!</v>
      </c>
      <c r="F34" s="38" t="e">
        <f>D34/C34*100</f>
        <v>#DIV/0!</v>
      </c>
    </row>
    <row r="35" spans="1:6" x14ac:dyDescent="0.25">
      <c r="A35" s="33" t="s">
        <v>118</v>
      </c>
      <c r="B35" s="38">
        <f>B33-B34</f>
        <v>0</v>
      </c>
      <c r="C35" s="38">
        <f>C33-C34</f>
        <v>0</v>
      </c>
      <c r="D35" s="38">
        <f>D33-D34</f>
        <v>0</v>
      </c>
      <c r="E35" s="33"/>
      <c r="F35" s="33"/>
    </row>
    <row r="36" spans="1:6" x14ac:dyDescent="0.25">
      <c r="A36" s="33"/>
      <c r="B36" s="33"/>
      <c r="C36" s="33"/>
      <c r="D36" s="33"/>
      <c r="E36" s="33"/>
      <c r="F36" s="33"/>
    </row>
    <row r="37" spans="1:6" x14ac:dyDescent="0.25">
      <c r="A37" s="35" t="s">
        <v>126</v>
      </c>
      <c r="B37" s="38">
        <f>B5+B9+B13+B17+B21+B25+B29+B33</f>
        <v>285524.95999999996</v>
      </c>
      <c r="C37" s="38">
        <f t="shared" ref="C37:C38" si="0">C5+C9+C13+C17+C21+C25+C29</f>
        <v>612018.28</v>
      </c>
      <c r="D37" s="38">
        <f>D5+D9+D13+D17+D21+D25+D29+D33</f>
        <v>310589.11</v>
      </c>
      <c r="E37" s="38">
        <f>D37/B37*100</f>
        <v>108.77826933239044</v>
      </c>
      <c r="F37" s="38">
        <f>D37/C37*100</f>
        <v>50.748338758770409</v>
      </c>
    </row>
    <row r="38" spans="1:6" x14ac:dyDescent="0.25">
      <c r="A38" s="35" t="s">
        <v>127</v>
      </c>
      <c r="B38" s="38">
        <f>B6+B10+B14+B18+B22+B26+B30+B34</f>
        <v>269394.29000000004</v>
      </c>
      <c r="C38" s="38">
        <f t="shared" si="0"/>
        <v>612018.28</v>
      </c>
      <c r="D38" s="38">
        <f>D6+D10+D14+D18+D22+D26+D30+D34</f>
        <v>292516.83999999997</v>
      </c>
      <c r="E38" s="38">
        <f>D38/B38*100</f>
        <v>108.5831626201134</v>
      </c>
      <c r="F38" s="38">
        <f>D38/C38*100</f>
        <v>47.795441665565932</v>
      </c>
    </row>
    <row r="39" spans="1:6" x14ac:dyDescent="0.25">
      <c r="A39" s="35" t="s">
        <v>128</v>
      </c>
      <c r="B39" s="38">
        <f>B37-B38</f>
        <v>16130.669999999925</v>
      </c>
      <c r="C39" s="38">
        <f>C37-C38</f>
        <v>0</v>
      </c>
      <c r="D39" s="38">
        <f>D37-D38</f>
        <v>18072.270000000019</v>
      </c>
      <c r="E39" s="38"/>
      <c r="F39" s="38"/>
    </row>
  </sheetData>
  <mergeCells count="8">
    <mergeCell ref="A32:F32"/>
    <mergeCell ref="A8:F8"/>
    <mergeCell ref="A4:F4"/>
    <mergeCell ref="A28:F28"/>
    <mergeCell ref="A20:F20"/>
    <mergeCell ref="A16:F16"/>
    <mergeCell ref="A24:F24"/>
    <mergeCell ref="A12:F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showGridLines="0" workbookViewId="0">
      <pane ySplit="1" topLeftCell="A38" activePane="bottomLeft" state="frozenSplit"/>
      <selection pane="bottomLeft" activeCell="O51" sqref="O51:R51"/>
    </sheetView>
  </sheetViews>
  <sheetFormatPr defaultColWidth="9.140625" defaultRowHeight="12.75" x14ac:dyDescent="0.2"/>
  <cols>
    <col min="1" max="1" width="1.28515625" style="47" customWidth="1"/>
    <col min="2" max="2" width="6.7109375" style="47" customWidth="1"/>
    <col min="3" max="3" width="8" style="47" customWidth="1"/>
    <col min="4" max="4" width="17.42578125" style="47" customWidth="1"/>
    <col min="5" max="5" width="6.7109375" style="47" customWidth="1"/>
    <col min="6" max="6" width="14.7109375" style="47" customWidth="1"/>
    <col min="7" max="7" width="9.42578125" style="47" customWidth="1"/>
    <col min="8" max="8" width="1.28515625" style="47" customWidth="1"/>
    <col min="9" max="9" width="10.28515625" style="47" customWidth="1"/>
    <col min="10" max="10" width="0.85546875" style="47" customWidth="1"/>
    <col min="11" max="11" width="27" style="47" hidden="1" customWidth="1"/>
    <col min="12" max="12" width="2.5703125" style="47" customWidth="1"/>
    <col min="13" max="13" width="5.28515625" style="47" customWidth="1"/>
    <col min="14" max="14" width="4" style="47" customWidth="1"/>
    <col min="15" max="15" width="6" style="47" customWidth="1"/>
    <col min="16" max="16" width="0" style="47" hidden="1" customWidth="1"/>
    <col min="17" max="17" width="1.140625" style="47" customWidth="1"/>
    <col min="18" max="18" width="6.7109375" style="47" customWidth="1"/>
    <col min="19" max="19" width="11.140625" style="47" customWidth="1"/>
    <col min="20" max="20" width="2.7109375" style="47" customWidth="1"/>
    <col min="21" max="21" width="0.140625" style="47" customWidth="1"/>
    <col min="22" max="22" width="0.85546875" style="47" customWidth="1"/>
    <col min="23" max="16384" width="9.140625" style="47"/>
  </cols>
  <sheetData>
    <row r="1" spans="2:21" ht="7.15" customHeight="1" x14ac:dyDescent="0.2"/>
    <row r="2" spans="2:21" ht="14.1" customHeight="1" x14ac:dyDescent="0.2">
      <c r="B2" s="81" t="s">
        <v>197</v>
      </c>
      <c r="C2" s="82"/>
      <c r="D2" s="82"/>
      <c r="E2" s="82"/>
      <c r="F2" s="82"/>
      <c r="N2" s="83"/>
      <c r="O2" s="82"/>
      <c r="R2" s="84"/>
      <c r="S2" s="82"/>
      <c r="T2" s="82"/>
      <c r="U2" s="82"/>
    </row>
    <row r="3" spans="2:21" ht="14.1" customHeight="1" x14ac:dyDescent="0.2">
      <c r="B3" s="81"/>
      <c r="C3" s="82"/>
      <c r="D3" s="82"/>
      <c r="E3" s="82"/>
      <c r="M3" s="83"/>
      <c r="N3" s="82"/>
      <c r="O3" s="82"/>
      <c r="R3" s="85"/>
      <c r="S3" s="82"/>
      <c r="T3" s="82"/>
      <c r="U3" s="82"/>
    </row>
    <row r="4" spans="2:21" ht="12.75" customHeight="1" x14ac:dyDescent="0.2">
      <c r="B4" s="49"/>
      <c r="C4" s="48"/>
      <c r="D4" s="48"/>
      <c r="F4" s="91" t="s">
        <v>131</v>
      </c>
      <c r="G4" s="91"/>
      <c r="H4" s="91"/>
      <c r="I4" s="91"/>
    </row>
    <row r="5" spans="2:21" x14ac:dyDescent="0.2">
      <c r="I5" s="48"/>
    </row>
    <row r="6" spans="2:21" ht="3.4" customHeight="1" x14ac:dyDescent="0.2"/>
    <row r="7" spans="2:21" ht="18" customHeight="1" x14ac:dyDescent="0.2">
      <c r="B7" s="79" t="s">
        <v>196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2:21" ht="3.4" customHeight="1" x14ac:dyDescent="0.2"/>
    <row r="9" spans="2:21" ht="14.1" customHeight="1" x14ac:dyDescent="0.2">
      <c r="H9" s="92"/>
      <c r="I9" s="82"/>
      <c r="J9" s="82"/>
    </row>
    <row r="10" spans="2:21" ht="7.15" customHeight="1" x14ac:dyDescent="0.2"/>
    <row r="11" spans="2:21" x14ac:dyDescent="0.2">
      <c r="B11" s="50" t="s">
        <v>132</v>
      </c>
      <c r="C11" s="50" t="s">
        <v>133</v>
      </c>
      <c r="D11" s="93" t="s">
        <v>134</v>
      </c>
      <c r="E11" s="87"/>
      <c r="F11" s="87"/>
      <c r="G11" s="87"/>
      <c r="H11" s="87"/>
      <c r="I11" s="87"/>
      <c r="J11" s="87"/>
      <c r="K11" s="87"/>
      <c r="L11" s="86" t="s">
        <v>195</v>
      </c>
      <c r="M11" s="87"/>
      <c r="N11" s="87"/>
      <c r="O11" s="86" t="s">
        <v>194</v>
      </c>
      <c r="P11" s="87"/>
      <c r="Q11" s="87"/>
      <c r="R11" s="87"/>
      <c r="S11" s="51" t="s">
        <v>135</v>
      </c>
    </row>
    <row r="12" spans="2:21" x14ac:dyDescent="0.2">
      <c r="B12" s="88" t="s">
        <v>79</v>
      </c>
      <c r="C12" s="89"/>
      <c r="D12" s="89"/>
      <c r="E12" s="89"/>
      <c r="F12" s="89"/>
      <c r="G12" s="89"/>
      <c r="H12" s="89"/>
      <c r="I12" s="89"/>
      <c r="J12" s="89"/>
      <c r="K12" s="89"/>
      <c r="L12" s="90">
        <v>612018.28</v>
      </c>
      <c r="M12" s="89"/>
      <c r="N12" s="89"/>
      <c r="O12" s="90">
        <v>292516.84000000003</v>
      </c>
      <c r="P12" s="89"/>
      <c r="Q12" s="89"/>
      <c r="R12" s="89"/>
      <c r="S12" s="52">
        <v>0.47799999999999998</v>
      </c>
    </row>
    <row r="13" spans="2:21" x14ac:dyDescent="0.2">
      <c r="B13" s="88" t="s">
        <v>193</v>
      </c>
      <c r="C13" s="89"/>
      <c r="D13" s="89"/>
      <c r="E13" s="89"/>
      <c r="F13" s="89"/>
      <c r="G13" s="89"/>
      <c r="H13" s="89"/>
      <c r="I13" s="89"/>
      <c r="J13" s="89"/>
      <c r="K13" s="89"/>
      <c r="L13" s="90">
        <v>612018.28</v>
      </c>
      <c r="M13" s="89"/>
      <c r="N13" s="89"/>
      <c r="O13" s="90">
        <v>292516.84000000003</v>
      </c>
      <c r="P13" s="89"/>
      <c r="Q13" s="89"/>
      <c r="R13" s="89"/>
      <c r="S13" s="52">
        <v>0.47799999999999998</v>
      </c>
    </row>
    <row r="14" spans="2:21" x14ac:dyDescent="0.2">
      <c r="B14" s="88" t="s">
        <v>192</v>
      </c>
      <c r="C14" s="89"/>
      <c r="D14" s="89"/>
      <c r="E14" s="89"/>
      <c r="F14" s="89"/>
      <c r="G14" s="89"/>
      <c r="H14" s="89"/>
      <c r="I14" s="89"/>
      <c r="J14" s="89"/>
      <c r="K14" s="89"/>
      <c r="L14" s="90">
        <v>612018.28</v>
      </c>
      <c r="M14" s="89"/>
      <c r="N14" s="89"/>
      <c r="O14" s="90">
        <v>292516.84000000003</v>
      </c>
      <c r="P14" s="89"/>
      <c r="Q14" s="89"/>
      <c r="R14" s="89"/>
      <c r="S14" s="52">
        <v>0.47799999999999998</v>
      </c>
    </row>
    <row r="15" spans="2:21" x14ac:dyDescent="0.2">
      <c r="B15" s="88" t="s">
        <v>136</v>
      </c>
      <c r="C15" s="89"/>
      <c r="D15" s="89"/>
      <c r="E15" s="89"/>
      <c r="F15" s="89"/>
      <c r="G15" s="89"/>
      <c r="H15" s="89"/>
      <c r="I15" s="89"/>
      <c r="J15" s="89"/>
      <c r="K15" s="89"/>
      <c r="L15" s="90">
        <v>612018.28</v>
      </c>
      <c r="M15" s="89"/>
      <c r="N15" s="89"/>
      <c r="O15" s="90">
        <v>292516.84000000003</v>
      </c>
      <c r="P15" s="89"/>
      <c r="Q15" s="89"/>
      <c r="R15" s="89"/>
      <c r="S15" s="52">
        <v>0.47799999999999998</v>
      </c>
    </row>
    <row r="16" spans="2:21" x14ac:dyDescent="0.2">
      <c r="B16" s="88" t="s">
        <v>191</v>
      </c>
      <c r="C16" s="89"/>
      <c r="D16" s="89"/>
      <c r="E16" s="89"/>
      <c r="F16" s="89"/>
      <c r="G16" s="89"/>
      <c r="H16" s="89"/>
      <c r="I16" s="89"/>
      <c r="J16" s="89"/>
      <c r="K16" s="89"/>
      <c r="L16" s="90">
        <v>612018.28</v>
      </c>
      <c r="M16" s="89"/>
      <c r="N16" s="89"/>
      <c r="O16" s="90">
        <v>292516.84000000003</v>
      </c>
      <c r="P16" s="89"/>
      <c r="Q16" s="89"/>
      <c r="R16" s="89"/>
      <c r="S16" s="52">
        <v>0.47799999999999998</v>
      </c>
    </row>
    <row r="17" spans="2:19" x14ac:dyDescent="0.2">
      <c r="B17" s="94" t="s">
        <v>190</v>
      </c>
      <c r="C17" s="95"/>
      <c r="D17" s="95"/>
      <c r="E17" s="95"/>
      <c r="F17" s="95"/>
      <c r="G17" s="95"/>
      <c r="H17" s="95"/>
      <c r="I17" s="95"/>
      <c r="J17" s="95"/>
      <c r="K17" s="95"/>
      <c r="L17" s="96">
        <v>13522.65</v>
      </c>
      <c r="M17" s="95"/>
      <c r="N17" s="95"/>
      <c r="O17" s="96">
        <v>4779.1499999999996</v>
      </c>
      <c r="P17" s="95"/>
      <c r="Q17" s="95"/>
      <c r="R17" s="95"/>
      <c r="S17" s="56">
        <v>0.35339999999999999</v>
      </c>
    </row>
    <row r="18" spans="2:19" x14ac:dyDescent="0.2">
      <c r="B18" s="98" t="s">
        <v>189</v>
      </c>
      <c r="C18" s="99"/>
      <c r="D18" s="99"/>
      <c r="E18" s="99"/>
      <c r="F18" s="99"/>
      <c r="G18" s="99"/>
      <c r="H18" s="99"/>
      <c r="I18" s="99"/>
      <c r="J18" s="99"/>
      <c r="K18" s="99"/>
      <c r="L18" s="100">
        <v>50</v>
      </c>
      <c r="M18" s="99"/>
      <c r="N18" s="99"/>
      <c r="O18" s="100">
        <v>50</v>
      </c>
      <c r="P18" s="99"/>
      <c r="Q18" s="99"/>
      <c r="R18" s="99"/>
      <c r="S18" s="55">
        <v>1</v>
      </c>
    </row>
    <row r="19" spans="2:19" x14ac:dyDescent="0.2">
      <c r="B19" s="101" t="s">
        <v>154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>
        <v>50</v>
      </c>
      <c r="M19" s="102"/>
      <c r="N19" s="102"/>
      <c r="O19" s="103">
        <v>50</v>
      </c>
      <c r="P19" s="102"/>
      <c r="Q19" s="102"/>
      <c r="R19" s="102"/>
      <c r="S19" s="54">
        <v>1</v>
      </c>
    </row>
    <row r="20" spans="2:19" x14ac:dyDescent="0.2">
      <c r="B20" s="50" t="s">
        <v>138</v>
      </c>
      <c r="C20" s="50"/>
      <c r="D20" s="93" t="s">
        <v>139</v>
      </c>
      <c r="E20" s="89"/>
      <c r="F20" s="89"/>
      <c r="G20" s="89"/>
      <c r="H20" s="89"/>
      <c r="I20" s="89"/>
      <c r="J20" s="89"/>
      <c r="K20" s="89"/>
      <c r="L20" s="97">
        <v>50</v>
      </c>
      <c r="M20" s="89"/>
      <c r="N20" s="89"/>
      <c r="O20" s="97">
        <v>50</v>
      </c>
      <c r="P20" s="89"/>
      <c r="Q20" s="89"/>
      <c r="R20" s="89"/>
      <c r="S20" s="53">
        <v>1</v>
      </c>
    </row>
    <row r="21" spans="2:19" x14ac:dyDescent="0.2">
      <c r="B21" s="50" t="s">
        <v>140</v>
      </c>
      <c r="C21" s="50"/>
      <c r="D21" s="93" t="s">
        <v>141</v>
      </c>
      <c r="E21" s="89"/>
      <c r="F21" s="89"/>
      <c r="G21" s="89"/>
      <c r="H21" s="89"/>
      <c r="I21" s="89"/>
      <c r="J21" s="89"/>
      <c r="K21" s="89"/>
      <c r="L21" s="97">
        <v>50</v>
      </c>
      <c r="M21" s="89"/>
      <c r="N21" s="89"/>
      <c r="O21" s="97">
        <v>50</v>
      </c>
      <c r="P21" s="89"/>
      <c r="Q21" s="89"/>
      <c r="R21" s="89"/>
      <c r="S21" s="53">
        <v>1</v>
      </c>
    </row>
    <row r="22" spans="2:19" x14ac:dyDescent="0.2">
      <c r="B22" s="98" t="s">
        <v>188</v>
      </c>
      <c r="C22" s="99"/>
      <c r="D22" s="99"/>
      <c r="E22" s="99"/>
      <c r="F22" s="99"/>
      <c r="G22" s="99"/>
      <c r="H22" s="99"/>
      <c r="I22" s="99"/>
      <c r="J22" s="99"/>
      <c r="K22" s="99"/>
      <c r="L22" s="100">
        <v>729.98</v>
      </c>
      <c r="M22" s="99"/>
      <c r="N22" s="99"/>
      <c r="O22" s="100">
        <v>199.08</v>
      </c>
      <c r="P22" s="99"/>
      <c r="Q22" s="99"/>
      <c r="R22" s="99"/>
      <c r="S22" s="55">
        <v>0.2727</v>
      </c>
    </row>
    <row r="23" spans="2:19" x14ac:dyDescent="0.2">
      <c r="B23" s="101" t="s">
        <v>154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3">
        <v>729.98</v>
      </c>
      <c r="M23" s="102"/>
      <c r="N23" s="102"/>
      <c r="O23" s="103">
        <v>199.08</v>
      </c>
      <c r="P23" s="102"/>
      <c r="Q23" s="102"/>
      <c r="R23" s="102"/>
      <c r="S23" s="54">
        <v>0.2727</v>
      </c>
    </row>
    <row r="24" spans="2:19" x14ac:dyDescent="0.2">
      <c r="B24" s="50" t="s">
        <v>138</v>
      </c>
      <c r="C24" s="50"/>
      <c r="D24" s="93" t="s">
        <v>139</v>
      </c>
      <c r="E24" s="89"/>
      <c r="F24" s="89"/>
      <c r="G24" s="89"/>
      <c r="H24" s="89"/>
      <c r="I24" s="89"/>
      <c r="J24" s="89"/>
      <c r="K24" s="89"/>
      <c r="L24" s="97">
        <v>729.98</v>
      </c>
      <c r="M24" s="89"/>
      <c r="N24" s="89"/>
      <c r="O24" s="97">
        <v>199.08</v>
      </c>
      <c r="P24" s="89"/>
      <c r="Q24" s="89"/>
      <c r="R24" s="89"/>
      <c r="S24" s="53">
        <v>0.2727</v>
      </c>
    </row>
    <row r="25" spans="2:19" x14ac:dyDescent="0.2">
      <c r="B25" s="50" t="s">
        <v>148</v>
      </c>
      <c r="C25" s="50"/>
      <c r="D25" s="93" t="s">
        <v>149</v>
      </c>
      <c r="E25" s="89"/>
      <c r="F25" s="89"/>
      <c r="G25" s="89"/>
      <c r="H25" s="89"/>
      <c r="I25" s="89"/>
      <c r="J25" s="89"/>
      <c r="K25" s="89"/>
      <c r="L25" s="97">
        <v>729.98</v>
      </c>
      <c r="M25" s="89"/>
      <c r="N25" s="89"/>
      <c r="O25" s="97">
        <v>199.08</v>
      </c>
      <c r="P25" s="89"/>
      <c r="Q25" s="89"/>
      <c r="R25" s="89"/>
      <c r="S25" s="53">
        <v>0.2727</v>
      </c>
    </row>
    <row r="26" spans="2:19" x14ac:dyDescent="0.2">
      <c r="B26" s="98" t="s">
        <v>187</v>
      </c>
      <c r="C26" s="99"/>
      <c r="D26" s="99"/>
      <c r="E26" s="99"/>
      <c r="F26" s="99"/>
      <c r="G26" s="99"/>
      <c r="H26" s="99"/>
      <c r="I26" s="99"/>
      <c r="J26" s="99"/>
      <c r="K26" s="99"/>
      <c r="L26" s="100">
        <v>2600</v>
      </c>
      <c r="M26" s="99"/>
      <c r="N26" s="99"/>
      <c r="O26" s="100">
        <v>0</v>
      </c>
      <c r="P26" s="99"/>
      <c r="Q26" s="99"/>
      <c r="R26" s="99"/>
      <c r="S26" s="55">
        <v>0</v>
      </c>
    </row>
    <row r="27" spans="2:19" x14ac:dyDescent="0.2">
      <c r="B27" s="101" t="s">
        <v>147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3">
        <v>2600</v>
      </c>
      <c r="M27" s="102"/>
      <c r="N27" s="102"/>
      <c r="O27" s="103">
        <v>0</v>
      </c>
      <c r="P27" s="102"/>
      <c r="Q27" s="102"/>
      <c r="R27" s="102"/>
      <c r="S27" s="54">
        <v>0</v>
      </c>
    </row>
    <row r="28" spans="2:19" x14ac:dyDescent="0.2">
      <c r="B28" s="50" t="s">
        <v>138</v>
      </c>
      <c r="C28" s="50"/>
      <c r="D28" s="93" t="s">
        <v>139</v>
      </c>
      <c r="E28" s="89"/>
      <c r="F28" s="89"/>
      <c r="G28" s="89"/>
      <c r="H28" s="89"/>
      <c r="I28" s="89"/>
      <c r="J28" s="89"/>
      <c r="K28" s="89"/>
      <c r="L28" s="97">
        <v>1800</v>
      </c>
      <c r="M28" s="89"/>
      <c r="N28" s="89"/>
      <c r="O28" s="97">
        <v>0</v>
      </c>
      <c r="P28" s="89"/>
      <c r="Q28" s="89"/>
      <c r="R28" s="89"/>
      <c r="S28" s="53">
        <v>0</v>
      </c>
    </row>
    <row r="29" spans="2:19" x14ac:dyDescent="0.2">
      <c r="B29" s="50" t="s">
        <v>155</v>
      </c>
      <c r="C29" s="50"/>
      <c r="D29" s="93" t="s">
        <v>156</v>
      </c>
      <c r="E29" s="89"/>
      <c r="F29" s="89"/>
      <c r="G29" s="89"/>
      <c r="H29" s="89"/>
      <c r="I29" s="89"/>
      <c r="J29" s="89"/>
      <c r="K29" s="89"/>
      <c r="L29" s="97">
        <v>1800</v>
      </c>
      <c r="M29" s="89"/>
      <c r="N29" s="89"/>
      <c r="O29" s="97">
        <v>0</v>
      </c>
      <c r="P29" s="89"/>
      <c r="Q29" s="89"/>
      <c r="R29" s="89"/>
      <c r="S29" s="53">
        <v>0</v>
      </c>
    </row>
    <row r="30" spans="2:19" x14ac:dyDescent="0.2">
      <c r="B30" s="50" t="s">
        <v>150</v>
      </c>
      <c r="C30" s="50"/>
      <c r="D30" s="93" t="s">
        <v>151</v>
      </c>
      <c r="E30" s="89"/>
      <c r="F30" s="89"/>
      <c r="G30" s="89"/>
      <c r="H30" s="89"/>
      <c r="I30" s="89"/>
      <c r="J30" s="89"/>
      <c r="K30" s="89"/>
      <c r="L30" s="97">
        <v>800</v>
      </c>
      <c r="M30" s="89"/>
      <c r="N30" s="89"/>
      <c r="O30" s="97">
        <v>0</v>
      </c>
      <c r="P30" s="89"/>
      <c r="Q30" s="89"/>
      <c r="R30" s="89"/>
      <c r="S30" s="53">
        <v>0</v>
      </c>
    </row>
    <row r="31" spans="2:19" x14ac:dyDescent="0.2">
      <c r="B31" s="50" t="s">
        <v>152</v>
      </c>
      <c r="C31" s="50"/>
      <c r="D31" s="93" t="s">
        <v>153</v>
      </c>
      <c r="E31" s="89"/>
      <c r="F31" s="89"/>
      <c r="G31" s="89"/>
      <c r="H31" s="89"/>
      <c r="I31" s="89"/>
      <c r="J31" s="89"/>
      <c r="K31" s="89"/>
      <c r="L31" s="97">
        <v>800</v>
      </c>
      <c r="M31" s="89"/>
      <c r="N31" s="89"/>
      <c r="O31" s="97">
        <v>0</v>
      </c>
      <c r="P31" s="89"/>
      <c r="Q31" s="89"/>
      <c r="R31" s="89"/>
      <c r="S31" s="53">
        <v>0</v>
      </c>
    </row>
    <row r="32" spans="2:19" x14ac:dyDescent="0.2">
      <c r="B32" s="98" t="s">
        <v>186</v>
      </c>
      <c r="C32" s="99"/>
      <c r="D32" s="99"/>
      <c r="E32" s="99"/>
      <c r="F32" s="99"/>
      <c r="G32" s="99"/>
      <c r="H32" s="99"/>
      <c r="I32" s="99"/>
      <c r="J32" s="99"/>
      <c r="K32" s="99"/>
      <c r="L32" s="100">
        <v>10053.469999999999</v>
      </c>
      <c r="M32" s="99"/>
      <c r="N32" s="99"/>
      <c r="O32" s="100">
        <v>4440.87</v>
      </c>
      <c r="P32" s="99"/>
      <c r="Q32" s="99"/>
      <c r="R32" s="99"/>
      <c r="S32" s="55">
        <v>0.44169999999999998</v>
      </c>
    </row>
    <row r="33" spans="2:19" x14ac:dyDescent="0.2">
      <c r="B33" s="101" t="s">
        <v>147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>
        <v>10053.469999999999</v>
      </c>
      <c r="M33" s="102"/>
      <c r="N33" s="102"/>
      <c r="O33" s="103">
        <v>4440.87</v>
      </c>
      <c r="P33" s="102"/>
      <c r="Q33" s="102"/>
      <c r="R33" s="102"/>
      <c r="S33" s="54">
        <v>0.44169999999999998</v>
      </c>
    </row>
    <row r="34" spans="2:19" x14ac:dyDescent="0.2">
      <c r="B34" s="50" t="s">
        <v>138</v>
      </c>
      <c r="C34" s="50"/>
      <c r="D34" s="93" t="s">
        <v>139</v>
      </c>
      <c r="E34" s="89"/>
      <c r="F34" s="89"/>
      <c r="G34" s="89"/>
      <c r="H34" s="89"/>
      <c r="I34" s="89"/>
      <c r="J34" s="89"/>
      <c r="K34" s="89"/>
      <c r="L34" s="97">
        <v>10053.469999999999</v>
      </c>
      <c r="M34" s="89"/>
      <c r="N34" s="89"/>
      <c r="O34" s="97">
        <v>4440.87</v>
      </c>
      <c r="P34" s="89"/>
      <c r="Q34" s="89"/>
      <c r="R34" s="89"/>
      <c r="S34" s="53">
        <v>0.44169999999999998</v>
      </c>
    </row>
    <row r="35" spans="2:19" x14ac:dyDescent="0.2">
      <c r="B35" s="50" t="s">
        <v>140</v>
      </c>
      <c r="C35" s="50"/>
      <c r="D35" s="93" t="s">
        <v>141</v>
      </c>
      <c r="E35" s="89"/>
      <c r="F35" s="89"/>
      <c r="G35" s="89"/>
      <c r="H35" s="89"/>
      <c r="I35" s="89"/>
      <c r="J35" s="89"/>
      <c r="K35" s="89"/>
      <c r="L35" s="97">
        <v>10053.469999999999</v>
      </c>
      <c r="M35" s="89"/>
      <c r="N35" s="89"/>
      <c r="O35" s="97">
        <v>4440.87</v>
      </c>
      <c r="P35" s="89"/>
      <c r="Q35" s="89"/>
      <c r="R35" s="89"/>
      <c r="S35" s="53">
        <v>0.44169999999999998</v>
      </c>
    </row>
    <row r="36" spans="2:19" x14ac:dyDescent="0.2"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100">
        <v>89.2</v>
      </c>
      <c r="M36" s="99"/>
      <c r="N36" s="99"/>
      <c r="O36" s="100">
        <v>89.2</v>
      </c>
      <c r="P36" s="99"/>
      <c r="Q36" s="99"/>
      <c r="R36" s="99"/>
      <c r="S36" s="55">
        <v>1</v>
      </c>
    </row>
    <row r="37" spans="2:19" x14ac:dyDescent="0.2">
      <c r="B37" s="101" t="s">
        <v>147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3">
        <v>89.2</v>
      </c>
      <c r="M37" s="102"/>
      <c r="N37" s="102"/>
      <c r="O37" s="103">
        <v>89.2</v>
      </c>
      <c r="P37" s="102"/>
      <c r="Q37" s="102"/>
      <c r="R37" s="102"/>
      <c r="S37" s="54">
        <v>1</v>
      </c>
    </row>
    <row r="38" spans="2:19" x14ac:dyDescent="0.2">
      <c r="B38" s="50" t="s">
        <v>138</v>
      </c>
      <c r="C38" s="50"/>
      <c r="D38" s="93" t="s">
        <v>139</v>
      </c>
      <c r="E38" s="89"/>
      <c r="F38" s="89"/>
      <c r="G38" s="89"/>
      <c r="H38" s="89"/>
      <c r="I38" s="89"/>
      <c r="J38" s="89"/>
      <c r="K38" s="89"/>
      <c r="L38" s="97">
        <v>89.2</v>
      </c>
      <c r="M38" s="89"/>
      <c r="N38" s="89"/>
      <c r="O38" s="97">
        <v>89.2</v>
      </c>
      <c r="P38" s="89"/>
      <c r="Q38" s="89"/>
      <c r="R38" s="89"/>
      <c r="S38" s="53">
        <v>1</v>
      </c>
    </row>
    <row r="39" spans="2:19" x14ac:dyDescent="0.2">
      <c r="B39" s="50" t="s">
        <v>184</v>
      </c>
      <c r="C39" s="50"/>
      <c r="D39" s="93" t="s">
        <v>183</v>
      </c>
      <c r="E39" s="89"/>
      <c r="F39" s="89"/>
      <c r="G39" s="89"/>
      <c r="H39" s="89"/>
      <c r="I39" s="89"/>
      <c r="J39" s="89"/>
      <c r="K39" s="89"/>
      <c r="L39" s="97">
        <v>89.2</v>
      </c>
      <c r="M39" s="89"/>
      <c r="N39" s="89"/>
      <c r="O39" s="97">
        <v>89.2</v>
      </c>
      <c r="P39" s="89"/>
      <c r="Q39" s="89"/>
      <c r="R39" s="89"/>
      <c r="S39" s="53">
        <v>1</v>
      </c>
    </row>
    <row r="40" spans="2:19" x14ac:dyDescent="0.2">
      <c r="B40" s="94" t="s">
        <v>182</v>
      </c>
      <c r="C40" s="95"/>
      <c r="D40" s="95"/>
      <c r="E40" s="95"/>
      <c r="F40" s="95"/>
      <c r="G40" s="95"/>
      <c r="H40" s="95"/>
      <c r="I40" s="95"/>
      <c r="J40" s="95"/>
      <c r="K40" s="95"/>
      <c r="L40" s="96">
        <v>598495.63</v>
      </c>
      <c r="M40" s="95"/>
      <c r="N40" s="95"/>
      <c r="O40" s="96">
        <v>287737.69</v>
      </c>
      <c r="P40" s="95"/>
      <c r="Q40" s="95"/>
      <c r="R40" s="95"/>
      <c r="S40" s="56">
        <v>0.48080000000000001</v>
      </c>
    </row>
    <row r="41" spans="2:19" x14ac:dyDescent="0.2">
      <c r="B41" s="98" t="s">
        <v>181</v>
      </c>
      <c r="C41" s="99"/>
      <c r="D41" s="99"/>
      <c r="E41" s="99"/>
      <c r="F41" s="99"/>
      <c r="G41" s="99"/>
      <c r="H41" s="99"/>
      <c r="I41" s="99"/>
      <c r="J41" s="99"/>
      <c r="K41" s="99"/>
      <c r="L41" s="100">
        <v>535539.07999999996</v>
      </c>
      <c r="M41" s="99"/>
      <c r="N41" s="99"/>
      <c r="O41" s="100">
        <v>257405.66</v>
      </c>
      <c r="P41" s="99"/>
      <c r="Q41" s="99"/>
      <c r="R41" s="99"/>
      <c r="S41" s="55">
        <v>0.48060000000000003</v>
      </c>
    </row>
    <row r="42" spans="2:19" x14ac:dyDescent="0.2">
      <c r="B42" s="101" t="s">
        <v>137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3">
        <v>2330.59</v>
      </c>
      <c r="M42" s="102"/>
      <c r="N42" s="102"/>
      <c r="O42" s="103">
        <v>494.96</v>
      </c>
      <c r="P42" s="102"/>
      <c r="Q42" s="102"/>
      <c r="R42" s="102"/>
      <c r="S42" s="54">
        <v>0.21240000000000001</v>
      </c>
    </row>
    <row r="43" spans="2:19" x14ac:dyDescent="0.2">
      <c r="B43" s="50" t="s">
        <v>138</v>
      </c>
      <c r="C43" s="50"/>
      <c r="D43" s="93" t="s">
        <v>139</v>
      </c>
      <c r="E43" s="89"/>
      <c r="F43" s="89"/>
      <c r="G43" s="89"/>
      <c r="H43" s="89"/>
      <c r="I43" s="89"/>
      <c r="J43" s="89"/>
      <c r="K43" s="89"/>
      <c r="L43" s="97">
        <v>2330.59</v>
      </c>
      <c r="M43" s="89"/>
      <c r="N43" s="89"/>
      <c r="O43" s="97">
        <v>494.96</v>
      </c>
      <c r="P43" s="89"/>
      <c r="Q43" s="89"/>
      <c r="R43" s="89"/>
      <c r="S43" s="53">
        <v>0.21240000000000001</v>
      </c>
    </row>
    <row r="44" spans="2:19" x14ac:dyDescent="0.2">
      <c r="B44" s="50" t="s">
        <v>140</v>
      </c>
      <c r="C44" s="50"/>
      <c r="D44" s="93" t="s">
        <v>141</v>
      </c>
      <c r="E44" s="89"/>
      <c r="F44" s="89"/>
      <c r="G44" s="89"/>
      <c r="H44" s="89"/>
      <c r="I44" s="89"/>
      <c r="J44" s="89"/>
      <c r="K44" s="89"/>
      <c r="L44" s="97">
        <v>2330.59</v>
      </c>
      <c r="M44" s="89"/>
      <c r="N44" s="89"/>
      <c r="O44" s="97">
        <v>494.96</v>
      </c>
      <c r="P44" s="89"/>
      <c r="Q44" s="89"/>
      <c r="R44" s="89"/>
      <c r="S44" s="53">
        <v>0.21240000000000001</v>
      </c>
    </row>
    <row r="45" spans="2:19" x14ac:dyDescent="0.2">
      <c r="B45" s="101" t="s">
        <v>142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3">
        <v>4228.6000000000004</v>
      </c>
      <c r="M45" s="102"/>
      <c r="N45" s="102"/>
      <c r="O45" s="103">
        <v>120.52</v>
      </c>
      <c r="P45" s="102"/>
      <c r="Q45" s="102"/>
      <c r="R45" s="102"/>
      <c r="S45" s="54">
        <v>2.8500000000000001E-2</v>
      </c>
    </row>
    <row r="46" spans="2:19" x14ac:dyDescent="0.2">
      <c r="B46" s="50" t="s">
        <v>138</v>
      </c>
      <c r="C46" s="50"/>
      <c r="D46" s="93" t="s">
        <v>139</v>
      </c>
      <c r="E46" s="89"/>
      <c r="F46" s="89"/>
      <c r="G46" s="89"/>
      <c r="H46" s="89"/>
      <c r="I46" s="89"/>
      <c r="J46" s="89"/>
      <c r="K46" s="89"/>
      <c r="L46" s="97">
        <v>4228.6000000000004</v>
      </c>
      <c r="M46" s="89"/>
      <c r="N46" s="89"/>
      <c r="O46" s="97">
        <v>120.52</v>
      </c>
      <c r="P46" s="89"/>
      <c r="Q46" s="89"/>
      <c r="R46" s="89"/>
      <c r="S46" s="53">
        <v>2.8500000000000001E-2</v>
      </c>
    </row>
    <row r="47" spans="2:19" x14ac:dyDescent="0.2">
      <c r="B47" s="50" t="s">
        <v>140</v>
      </c>
      <c r="C47" s="50"/>
      <c r="D47" s="93" t="s">
        <v>141</v>
      </c>
      <c r="E47" s="89"/>
      <c r="F47" s="89"/>
      <c r="G47" s="89"/>
      <c r="H47" s="89"/>
      <c r="I47" s="89"/>
      <c r="J47" s="89"/>
      <c r="K47" s="89"/>
      <c r="L47" s="97">
        <v>4000</v>
      </c>
      <c r="M47" s="89"/>
      <c r="N47" s="89"/>
      <c r="O47" s="97">
        <v>120.52</v>
      </c>
      <c r="P47" s="89"/>
      <c r="Q47" s="89"/>
      <c r="R47" s="89"/>
      <c r="S47" s="53">
        <v>3.0099999999999998E-2</v>
      </c>
    </row>
    <row r="48" spans="2:19" x14ac:dyDescent="0.2">
      <c r="B48" s="50" t="s">
        <v>143</v>
      </c>
      <c r="C48" s="50"/>
      <c r="D48" s="93" t="s">
        <v>144</v>
      </c>
      <c r="E48" s="89"/>
      <c r="F48" s="89"/>
      <c r="G48" s="89"/>
      <c r="H48" s="89"/>
      <c r="I48" s="89"/>
      <c r="J48" s="89"/>
      <c r="K48" s="89"/>
      <c r="L48" s="97">
        <v>228.6</v>
      </c>
      <c r="M48" s="89"/>
      <c r="N48" s="89"/>
      <c r="O48" s="97">
        <v>0</v>
      </c>
      <c r="P48" s="89"/>
      <c r="Q48" s="89"/>
      <c r="R48" s="89"/>
      <c r="S48" s="53">
        <v>0</v>
      </c>
    </row>
    <row r="49" spans="2:19" x14ac:dyDescent="0.2">
      <c r="B49" s="101" t="s">
        <v>145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3">
        <v>27479</v>
      </c>
      <c r="M49" s="102"/>
      <c r="N49" s="102"/>
      <c r="O49" s="103">
        <v>12335.17</v>
      </c>
      <c r="P49" s="102"/>
      <c r="Q49" s="102"/>
      <c r="R49" s="102"/>
      <c r="S49" s="54">
        <v>0.44890000000000002</v>
      </c>
    </row>
    <row r="50" spans="2:19" x14ac:dyDescent="0.2">
      <c r="B50" s="50" t="s">
        <v>138</v>
      </c>
      <c r="C50" s="50"/>
      <c r="D50" s="93" t="s">
        <v>139</v>
      </c>
      <c r="E50" s="89"/>
      <c r="F50" s="89"/>
      <c r="G50" s="89"/>
      <c r="H50" s="89"/>
      <c r="I50" s="89"/>
      <c r="J50" s="89"/>
      <c r="K50" s="89"/>
      <c r="L50" s="97">
        <v>27479</v>
      </c>
      <c r="M50" s="89"/>
      <c r="N50" s="89"/>
      <c r="O50" s="97">
        <v>12335.17</v>
      </c>
      <c r="P50" s="89"/>
      <c r="Q50" s="89"/>
      <c r="R50" s="89"/>
      <c r="S50" s="53">
        <v>0.44890000000000002</v>
      </c>
    </row>
    <row r="51" spans="2:19" x14ac:dyDescent="0.2">
      <c r="B51" s="50" t="s">
        <v>140</v>
      </c>
      <c r="C51" s="50"/>
      <c r="D51" s="93" t="s">
        <v>141</v>
      </c>
      <c r="E51" s="89"/>
      <c r="F51" s="89"/>
      <c r="G51" s="89"/>
      <c r="H51" s="89"/>
      <c r="I51" s="89"/>
      <c r="J51" s="89"/>
      <c r="K51" s="89"/>
      <c r="L51" s="97">
        <v>27219</v>
      </c>
      <c r="M51" s="89"/>
      <c r="N51" s="89"/>
      <c r="O51" s="97">
        <v>12213.67</v>
      </c>
      <c r="P51" s="89"/>
      <c r="Q51" s="89"/>
      <c r="R51" s="89"/>
      <c r="S51" s="53">
        <v>0.44869999999999999</v>
      </c>
    </row>
    <row r="52" spans="2:19" x14ac:dyDescent="0.2">
      <c r="B52" s="50" t="s">
        <v>143</v>
      </c>
      <c r="C52" s="50"/>
      <c r="D52" s="93" t="s">
        <v>144</v>
      </c>
      <c r="E52" s="89"/>
      <c r="F52" s="89"/>
      <c r="G52" s="89"/>
      <c r="H52" s="89"/>
      <c r="I52" s="89"/>
      <c r="J52" s="89"/>
      <c r="K52" s="89"/>
      <c r="L52" s="97">
        <v>260</v>
      </c>
      <c r="M52" s="89"/>
      <c r="N52" s="89"/>
      <c r="O52" s="97">
        <v>121.5</v>
      </c>
      <c r="P52" s="89"/>
      <c r="Q52" s="89"/>
      <c r="R52" s="89"/>
      <c r="S52" s="53">
        <v>0.46729999999999999</v>
      </c>
    </row>
    <row r="53" spans="2:19" x14ac:dyDescent="0.2">
      <c r="B53" s="101" t="s">
        <v>146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3">
        <v>700.89</v>
      </c>
      <c r="M53" s="102"/>
      <c r="N53" s="102"/>
      <c r="O53" s="103">
        <v>0</v>
      </c>
      <c r="P53" s="102"/>
      <c r="Q53" s="102"/>
      <c r="R53" s="102"/>
      <c r="S53" s="54">
        <v>0</v>
      </c>
    </row>
    <row r="54" spans="2:19" x14ac:dyDescent="0.2">
      <c r="B54" s="50" t="s">
        <v>138</v>
      </c>
      <c r="C54" s="50"/>
      <c r="D54" s="93" t="s">
        <v>139</v>
      </c>
      <c r="E54" s="89"/>
      <c r="F54" s="89"/>
      <c r="G54" s="89"/>
      <c r="H54" s="89"/>
      <c r="I54" s="89"/>
      <c r="J54" s="89"/>
      <c r="K54" s="89"/>
      <c r="L54" s="97">
        <v>700.89</v>
      </c>
      <c r="M54" s="89"/>
      <c r="N54" s="89"/>
      <c r="O54" s="97">
        <v>0</v>
      </c>
      <c r="P54" s="89"/>
      <c r="Q54" s="89"/>
      <c r="R54" s="89"/>
      <c r="S54" s="53">
        <v>0</v>
      </c>
    </row>
    <row r="55" spans="2:19" x14ac:dyDescent="0.2">
      <c r="B55" s="50" t="s">
        <v>140</v>
      </c>
      <c r="C55" s="50"/>
      <c r="D55" s="93" t="s">
        <v>141</v>
      </c>
      <c r="E55" s="89"/>
      <c r="F55" s="89"/>
      <c r="G55" s="89"/>
      <c r="H55" s="89"/>
      <c r="I55" s="89"/>
      <c r="J55" s="89"/>
      <c r="K55" s="89"/>
      <c r="L55" s="97">
        <v>700.89</v>
      </c>
      <c r="M55" s="89"/>
      <c r="N55" s="89"/>
      <c r="O55" s="97">
        <v>0</v>
      </c>
      <c r="P55" s="89"/>
      <c r="Q55" s="89"/>
      <c r="R55" s="89"/>
      <c r="S55" s="53">
        <v>0</v>
      </c>
    </row>
    <row r="56" spans="2:19" x14ac:dyDescent="0.2">
      <c r="B56" s="101" t="s">
        <v>147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3">
        <v>500800</v>
      </c>
      <c r="M56" s="102"/>
      <c r="N56" s="102"/>
      <c r="O56" s="103">
        <v>244455.01</v>
      </c>
      <c r="P56" s="102"/>
      <c r="Q56" s="102"/>
      <c r="R56" s="102"/>
      <c r="S56" s="54">
        <v>0.48809999999999998</v>
      </c>
    </row>
    <row r="57" spans="2:19" x14ac:dyDescent="0.2">
      <c r="B57" s="50" t="s">
        <v>138</v>
      </c>
      <c r="C57" s="50"/>
      <c r="D57" s="93" t="s">
        <v>139</v>
      </c>
      <c r="E57" s="89"/>
      <c r="F57" s="89"/>
      <c r="G57" s="89"/>
      <c r="H57" s="89"/>
      <c r="I57" s="89"/>
      <c r="J57" s="89"/>
      <c r="K57" s="89"/>
      <c r="L57" s="97">
        <v>500800</v>
      </c>
      <c r="M57" s="89"/>
      <c r="N57" s="89"/>
      <c r="O57" s="97">
        <v>244455.01</v>
      </c>
      <c r="P57" s="89"/>
      <c r="Q57" s="89"/>
      <c r="R57" s="89"/>
      <c r="S57" s="53">
        <v>0.48809999999999998</v>
      </c>
    </row>
    <row r="58" spans="2:19" x14ac:dyDescent="0.2">
      <c r="B58" s="50" t="s">
        <v>148</v>
      </c>
      <c r="C58" s="50"/>
      <c r="D58" s="93" t="s">
        <v>149</v>
      </c>
      <c r="E58" s="89"/>
      <c r="F58" s="89"/>
      <c r="G58" s="89"/>
      <c r="H58" s="89"/>
      <c r="I58" s="89"/>
      <c r="J58" s="89"/>
      <c r="K58" s="89"/>
      <c r="L58" s="97">
        <v>460000</v>
      </c>
      <c r="M58" s="89"/>
      <c r="N58" s="89"/>
      <c r="O58" s="97">
        <v>225237.71</v>
      </c>
      <c r="P58" s="89"/>
      <c r="Q58" s="89"/>
      <c r="R58" s="89"/>
      <c r="S58" s="53">
        <v>0.48959999999999998</v>
      </c>
    </row>
    <row r="59" spans="2:19" x14ac:dyDescent="0.2">
      <c r="B59" s="50" t="s">
        <v>140</v>
      </c>
      <c r="C59" s="50"/>
      <c r="D59" s="93" t="s">
        <v>141</v>
      </c>
      <c r="E59" s="89"/>
      <c r="F59" s="89"/>
      <c r="G59" s="89"/>
      <c r="H59" s="89"/>
      <c r="I59" s="89"/>
      <c r="J59" s="89"/>
      <c r="K59" s="89"/>
      <c r="L59" s="97">
        <v>40000</v>
      </c>
      <c r="M59" s="89"/>
      <c r="N59" s="89"/>
      <c r="O59" s="97">
        <v>19217.3</v>
      </c>
      <c r="P59" s="89"/>
      <c r="Q59" s="89"/>
      <c r="R59" s="89"/>
      <c r="S59" s="53">
        <v>0.48039999999999999</v>
      </c>
    </row>
    <row r="60" spans="2:19" x14ac:dyDescent="0.2">
      <c r="B60" s="50" t="s">
        <v>143</v>
      </c>
      <c r="C60" s="50"/>
      <c r="D60" s="93" t="s">
        <v>144</v>
      </c>
      <c r="E60" s="89"/>
      <c r="F60" s="89"/>
      <c r="G60" s="89"/>
      <c r="H60" s="89"/>
      <c r="I60" s="89"/>
      <c r="J60" s="89"/>
      <c r="K60" s="89"/>
      <c r="L60" s="97">
        <v>800</v>
      </c>
      <c r="M60" s="89"/>
      <c r="N60" s="89"/>
      <c r="O60" s="97">
        <v>0</v>
      </c>
      <c r="P60" s="89"/>
      <c r="Q60" s="89"/>
      <c r="R60" s="89"/>
      <c r="S60" s="53">
        <v>0</v>
      </c>
    </row>
    <row r="61" spans="2:19" x14ac:dyDescent="0.2">
      <c r="B61" s="98" t="s">
        <v>180</v>
      </c>
      <c r="C61" s="99"/>
      <c r="D61" s="99"/>
      <c r="E61" s="99"/>
      <c r="F61" s="99"/>
      <c r="G61" s="99"/>
      <c r="H61" s="99"/>
      <c r="I61" s="99"/>
      <c r="J61" s="99"/>
      <c r="K61" s="99"/>
      <c r="L61" s="100">
        <v>10698.05</v>
      </c>
      <c r="M61" s="99"/>
      <c r="N61" s="99"/>
      <c r="O61" s="100">
        <v>718.86</v>
      </c>
      <c r="P61" s="99"/>
      <c r="Q61" s="99"/>
      <c r="R61" s="99"/>
      <c r="S61" s="55">
        <v>6.7199999999999996E-2</v>
      </c>
    </row>
    <row r="62" spans="2:19" x14ac:dyDescent="0.2">
      <c r="B62" s="101" t="s">
        <v>137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3">
        <v>3379.98</v>
      </c>
      <c r="M62" s="102"/>
      <c r="N62" s="102"/>
      <c r="O62" s="103">
        <v>718.86</v>
      </c>
      <c r="P62" s="102"/>
      <c r="Q62" s="102"/>
      <c r="R62" s="102"/>
      <c r="S62" s="54">
        <v>0.2127</v>
      </c>
    </row>
    <row r="63" spans="2:19" x14ac:dyDescent="0.2">
      <c r="B63" s="50" t="s">
        <v>150</v>
      </c>
      <c r="C63" s="50"/>
      <c r="D63" s="93" t="s">
        <v>151</v>
      </c>
      <c r="E63" s="89"/>
      <c r="F63" s="89"/>
      <c r="G63" s="89"/>
      <c r="H63" s="89"/>
      <c r="I63" s="89"/>
      <c r="J63" s="89"/>
      <c r="K63" s="89"/>
      <c r="L63" s="97">
        <v>3379.98</v>
      </c>
      <c r="M63" s="89"/>
      <c r="N63" s="89"/>
      <c r="O63" s="97">
        <v>718.86</v>
      </c>
      <c r="P63" s="89"/>
      <c r="Q63" s="89"/>
      <c r="R63" s="89"/>
      <c r="S63" s="53">
        <v>0.2127</v>
      </c>
    </row>
    <row r="64" spans="2:19" x14ac:dyDescent="0.2">
      <c r="B64" s="50" t="s">
        <v>152</v>
      </c>
      <c r="C64" s="50"/>
      <c r="D64" s="93" t="s">
        <v>153</v>
      </c>
      <c r="E64" s="89"/>
      <c r="F64" s="89"/>
      <c r="G64" s="89"/>
      <c r="H64" s="89"/>
      <c r="I64" s="89"/>
      <c r="J64" s="89"/>
      <c r="K64" s="89"/>
      <c r="L64" s="97">
        <v>3379.98</v>
      </c>
      <c r="M64" s="89"/>
      <c r="N64" s="89"/>
      <c r="O64" s="97">
        <v>718.86</v>
      </c>
      <c r="P64" s="89"/>
      <c r="Q64" s="89"/>
      <c r="R64" s="89"/>
      <c r="S64" s="53">
        <v>0.2127</v>
      </c>
    </row>
    <row r="65" spans="2:19" x14ac:dyDescent="0.2">
      <c r="B65" s="101" t="s">
        <v>142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3">
        <v>4000</v>
      </c>
      <c r="M65" s="102"/>
      <c r="N65" s="102"/>
      <c r="O65" s="103">
        <v>0</v>
      </c>
      <c r="P65" s="102"/>
      <c r="Q65" s="102"/>
      <c r="R65" s="102"/>
      <c r="S65" s="54">
        <v>0</v>
      </c>
    </row>
    <row r="66" spans="2:19" x14ac:dyDescent="0.2">
      <c r="B66" s="50" t="s">
        <v>150</v>
      </c>
      <c r="C66" s="50"/>
      <c r="D66" s="93" t="s">
        <v>151</v>
      </c>
      <c r="E66" s="89"/>
      <c r="F66" s="89"/>
      <c r="G66" s="89"/>
      <c r="H66" s="89"/>
      <c r="I66" s="89"/>
      <c r="J66" s="89"/>
      <c r="K66" s="89"/>
      <c r="L66" s="97">
        <v>4000</v>
      </c>
      <c r="M66" s="89"/>
      <c r="N66" s="89"/>
      <c r="O66" s="97">
        <v>0</v>
      </c>
      <c r="P66" s="89"/>
      <c r="Q66" s="89"/>
      <c r="R66" s="89"/>
      <c r="S66" s="53">
        <v>0</v>
      </c>
    </row>
    <row r="67" spans="2:19" x14ac:dyDescent="0.2">
      <c r="B67" s="50" t="s">
        <v>152</v>
      </c>
      <c r="C67" s="50"/>
      <c r="D67" s="93" t="s">
        <v>153</v>
      </c>
      <c r="E67" s="89"/>
      <c r="F67" s="89"/>
      <c r="G67" s="89"/>
      <c r="H67" s="89"/>
      <c r="I67" s="89"/>
      <c r="J67" s="89"/>
      <c r="K67" s="89"/>
      <c r="L67" s="97">
        <v>4000</v>
      </c>
      <c r="M67" s="89"/>
      <c r="N67" s="89"/>
      <c r="O67" s="97">
        <v>0</v>
      </c>
      <c r="P67" s="89"/>
      <c r="Q67" s="89"/>
      <c r="R67" s="89"/>
      <c r="S67" s="53">
        <v>0</v>
      </c>
    </row>
    <row r="68" spans="2:19" x14ac:dyDescent="0.2">
      <c r="B68" s="101" t="s">
        <v>147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3">
        <v>2654.46</v>
      </c>
      <c r="M68" s="102"/>
      <c r="N68" s="102"/>
      <c r="O68" s="103">
        <v>0</v>
      </c>
      <c r="P68" s="102"/>
      <c r="Q68" s="102"/>
      <c r="R68" s="102"/>
      <c r="S68" s="54">
        <v>0</v>
      </c>
    </row>
    <row r="69" spans="2:19" x14ac:dyDescent="0.2">
      <c r="B69" s="50" t="s">
        <v>138</v>
      </c>
      <c r="C69" s="50"/>
      <c r="D69" s="93" t="s">
        <v>139</v>
      </c>
      <c r="E69" s="89"/>
      <c r="F69" s="89"/>
      <c r="G69" s="89"/>
      <c r="H69" s="89"/>
      <c r="I69" s="89"/>
      <c r="J69" s="89"/>
      <c r="K69" s="89"/>
      <c r="L69" s="97">
        <v>2654.46</v>
      </c>
      <c r="M69" s="89"/>
      <c r="N69" s="89"/>
      <c r="O69" s="97">
        <v>0</v>
      </c>
      <c r="P69" s="89"/>
      <c r="Q69" s="89"/>
      <c r="R69" s="89"/>
      <c r="S69" s="53">
        <v>0</v>
      </c>
    </row>
    <row r="70" spans="2:19" x14ac:dyDescent="0.2">
      <c r="B70" s="50" t="s">
        <v>140</v>
      </c>
      <c r="C70" s="50"/>
      <c r="D70" s="93" t="s">
        <v>141</v>
      </c>
      <c r="E70" s="89"/>
      <c r="F70" s="89"/>
      <c r="G70" s="89"/>
      <c r="H70" s="89"/>
      <c r="I70" s="89"/>
      <c r="J70" s="89"/>
      <c r="K70" s="89"/>
      <c r="L70" s="97">
        <v>2654.46</v>
      </c>
      <c r="M70" s="89"/>
      <c r="N70" s="89"/>
      <c r="O70" s="97">
        <v>0</v>
      </c>
      <c r="P70" s="89"/>
      <c r="Q70" s="89"/>
      <c r="R70" s="89"/>
      <c r="S70" s="53">
        <v>0</v>
      </c>
    </row>
    <row r="71" spans="2:19" x14ac:dyDescent="0.2">
      <c r="B71" s="101" t="s">
        <v>179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3">
        <v>663.61</v>
      </c>
      <c r="M71" s="102"/>
      <c r="N71" s="102"/>
      <c r="O71" s="103">
        <v>0</v>
      </c>
      <c r="P71" s="102"/>
      <c r="Q71" s="102"/>
      <c r="R71" s="102"/>
      <c r="S71" s="54">
        <v>0</v>
      </c>
    </row>
    <row r="72" spans="2:19" x14ac:dyDescent="0.2">
      <c r="B72" s="50" t="s">
        <v>138</v>
      </c>
      <c r="C72" s="50"/>
      <c r="D72" s="93" t="s">
        <v>139</v>
      </c>
      <c r="E72" s="89"/>
      <c r="F72" s="89"/>
      <c r="G72" s="89"/>
      <c r="H72" s="89"/>
      <c r="I72" s="89"/>
      <c r="J72" s="89"/>
      <c r="K72" s="89"/>
      <c r="L72" s="97">
        <v>663.61</v>
      </c>
      <c r="M72" s="89"/>
      <c r="N72" s="89"/>
      <c r="O72" s="97">
        <v>0</v>
      </c>
      <c r="P72" s="89"/>
      <c r="Q72" s="89"/>
      <c r="R72" s="89"/>
      <c r="S72" s="53">
        <v>0</v>
      </c>
    </row>
    <row r="73" spans="2:19" x14ac:dyDescent="0.2">
      <c r="B73" s="50" t="s">
        <v>140</v>
      </c>
      <c r="C73" s="50"/>
      <c r="D73" s="93" t="s">
        <v>141</v>
      </c>
      <c r="E73" s="89"/>
      <c r="F73" s="89"/>
      <c r="G73" s="89"/>
      <c r="H73" s="89"/>
      <c r="I73" s="89"/>
      <c r="J73" s="89"/>
      <c r="K73" s="89"/>
      <c r="L73" s="97">
        <v>663.61</v>
      </c>
      <c r="M73" s="89"/>
      <c r="N73" s="89"/>
      <c r="O73" s="97">
        <v>0</v>
      </c>
      <c r="P73" s="89"/>
      <c r="Q73" s="89"/>
      <c r="R73" s="89"/>
      <c r="S73" s="53">
        <v>0</v>
      </c>
    </row>
    <row r="74" spans="2:19" x14ac:dyDescent="0.2">
      <c r="B74" s="88" t="s">
        <v>178</v>
      </c>
      <c r="C74" s="89"/>
      <c r="D74" s="89"/>
      <c r="E74" s="89"/>
      <c r="F74" s="89"/>
      <c r="G74" s="89"/>
      <c r="H74" s="89"/>
      <c r="I74" s="89"/>
      <c r="J74" s="89"/>
      <c r="K74" s="89"/>
      <c r="L74" s="90">
        <v>52258.5</v>
      </c>
      <c r="M74" s="89"/>
      <c r="N74" s="89"/>
      <c r="O74" s="90">
        <v>29613.17</v>
      </c>
      <c r="P74" s="89"/>
      <c r="Q74" s="89"/>
      <c r="R74" s="89"/>
      <c r="S74" s="52">
        <v>0.56669999999999998</v>
      </c>
    </row>
    <row r="75" spans="2:19" x14ac:dyDescent="0.2">
      <c r="B75" s="101" t="s">
        <v>145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3">
        <v>52258.5</v>
      </c>
      <c r="M75" s="102"/>
      <c r="N75" s="102"/>
      <c r="O75" s="103">
        <v>29613.17</v>
      </c>
      <c r="P75" s="102"/>
      <c r="Q75" s="102"/>
      <c r="R75" s="102"/>
      <c r="S75" s="54">
        <v>0.56669999999999998</v>
      </c>
    </row>
    <row r="76" spans="2:19" x14ac:dyDescent="0.2">
      <c r="B76" s="50" t="s">
        <v>138</v>
      </c>
      <c r="C76" s="50"/>
      <c r="D76" s="93" t="s">
        <v>139</v>
      </c>
      <c r="E76" s="89"/>
      <c r="F76" s="89"/>
      <c r="G76" s="89"/>
      <c r="H76" s="89"/>
      <c r="I76" s="89"/>
      <c r="J76" s="89"/>
      <c r="K76" s="89"/>
      <c r="L76" s="97">
        <v>52258.5</v>
      </c>
      <c r="M76" s="89"/>
      <c r="N76" s="89"/>
      <c r="O76" s="97">
        <v>29613.17</v>
      </c>
      <c r="P76" s="89"/>
      <c r="Q76" s="89"/>
      <c r="R76" s="89"/>
      <c r="S76" s="53">
        <v>0.56669999999999998</v>
      </c>
    </row>
    <row r="77" spans="2:19" x14ac:dyDescent="0.2">
      <c r="B77" s="50" t="s">
        <v>140</v>
      </c>
      <c r="C77" s="50"/>
      <c r="D77" s="93" t="s">
        <v>141</v>
      </c>
      <c r="E77" s="89"/>
      <c r="F77" s="89"/>
      <c r="G77" s="89"/>
      <c r="H77" s="89"/>
      <c r="I77" s="89"/>
      <c r="J77" s="89"/>
      <c r="K77" s="89"/>
      <c r="L77" s="97">
        <v>52258.5</v>
      </c>
      <c r="M77" s="89"/>
      <c r="N77" s="89"/>
      <c r="O77" s="97">
        <v>29613.17</v>
      </c>
      <c r="P77" s="89"/>
      <c r="Q77" s="89"/>
      <c r="R77" s="89"/>
      <c r="S77" s="53">
        <v>0.56669999999999998</v>
      </c>
    </row>
    <row r="78" spans="2:19" ht="409.6" hidden="1" customHeight="1" x14ac:dyDescent="0.2"/>
  </sheetData>
  <mergeCells count="210">
    <mergeCell ref="D76:K76"/>
    <mergeCell ref="L76:N76"/>
    <mergeCell ref="O76:R76"/>
    <mergeCell ref="D77:K77"/>
    <mergeCell ref="L77:N77"/>
    <mergeCell ref="O77:R77"/>
    <mergeCell ref="B74:K74"/>
    <mergeCell ref="L74:N74"/>
    <mergeCell ref="O74:R74"/>
    <mergeCell ref="B75:K75"/>
    <mergeCell ref="L75:N75"/>
    <mergeCell ref="O75:R75"/>
    <mergeCell ref="D72:K72"/>
    <mergeCell ref="L72:N72"/>
    <mergeCell ref="O72:R72"/>
    <mergeCell ref="D73:K73"/>
    <mergeCell ref="L73:N73"/>
    <mergeCell ref="O73:R73"/>
    <mergeCell ref="D70:K70"/>
    <mergeCell ref="L70:N70"/>
    <mergeCell ref="O70:R70"/>
    <mergeCell ref="B71:K71"/>
    <mergeCell ref="L71:N71"/>
    <mergeCell ref="O71:R71"/>
    <mergeCell ref="B68:K68"/>
    <mergeCell ref="L68:N68"/>
    <mergeCell ref="O68:R68"/>
    <mergeCell ref="D69:K69"/>
    <mergeCell ref="L69:N69"/>
    <mergeCell ref="O69:R69"/>
    <mergeCell ref="D66:K66"/>
    <mergeCell ref="L66:N66"/>
    <mergeCell ref="O66:R66"/>
    <mergeCell ref="D67:K67"/>
    <mergeCell ref="L67:N67"/>
    <mergeCell ref="O67:R67"/>
    <mergeCell ref="D64:K64"/>
    <mergeCell ref="L64:N64"/>
    <mergeCell ref="O64:R64"/>
    <mergeCell ref="B65:K65"/>
    <mergeCell ref="L65:N65"/>
    <mergeCell ref="O65:R65"/>
    <mergeCell ref="B62:K62"/>
    <mergeCell ref="L62:N62"/>
    <mergeCell ref="O62:R62"/>
    <mergeCell ref="D63:K63"/>
    <mergeCell ref="L63:N63"/>
    <mergeCell ref="O63:R63"/>
    <mergeCell ref="D60:K60"/>
    <mergeCell ref="L60:N60"/>
    <mergeCell ref="O60:R60"/>
    <mergeCell ref="B61:K61"/>
    <mergeCell ref="L61:N61"/>
    <mergeCell ref="O61:R61"/>
    <mergeCell ref="D58:K58"/>
    <mergeCell ref="L58:N58"/>
    <mergeCell ref="O58:R58"/>
    <mergeCell ref="D59:K59"/>
    <mergeCell ref="L59:N59"/>
    <mergeCell ref="O59:R59"/>
    <mergeCell ref="B56:K56"/>
    <mergeCell ref="L56:N56"/>
    <mergeCell ref="O56:R56"/>
    <mergeCell ref="D57:K57"/>
    <mergeCell ref="L57:N57"/>
    <mergeCell ref="O57:R57"/>
    <mergeCell ref="D54:K54"/>
    <mergeCell ref="L54:N54"/>
    <mergeCell ref="O54:R54"/>
    <mergeCell ref="D55:K55"/>
    <mergeCell ref="L55:N55"/>
    <mergeCell ref="O55:R55"/>
    <mergeCell ref="D52:K52"/>
    <mergeCell ref="L52:N52"/>
    <mergeCell ref="O52:R52"/>
    <mergeCell ref="B53:K53"/>
    <mergeCell ref="L53:N53"/>
    <mergeCell ref="O53:R53"/>
    <mergeCell ref="D50:K50"/>
    <mergeCell ref="L50:N50"/>
    <mergeCell ref="O50:R50"/>
    <mergeCell ref="D51:K51"/>
    <mergeCell ref="L51:N51"/>
    <mergeCell ref="O51:R51"/>
    <mergeCell ref="D48:K48"/>
    <mergeCell ref="L48:N48"/>
    <mergeCell ref="O48:R48"/>
    <mergeCell ref="B49:K49"/>
    <mergeCell ref="L49:N49"/>
    <mergeCell ref="O49:R49"/>
    <mergeCell ref="D46:K46"/>
    <mergeCell ref="L46:N46"/>
    <mergeCell ref="O46:R46"/>
    <mergeCell ref="D47:K47"/>
    <mergeCell ref="L47:N47"/>
    <mergeCell ref="O47:R47"/>
    <mergeCell ref="D44:K44"/>
    <mergeCell ref="L44:N44"/>
    <mergeCell ref="O44:R44"/>
    <mergeCell ref="B45:K45"/>
    <mergeCell ref="L45:N45"/>
    <mergeCell ref="O45:R45"/>
    <mergeCell ref="B42:K42"/>
    <mergeCell ref="L42:N42"/>
    <mergeCell ref="O42:R42"/>
    <mergeCell ref="D43:K43"/>
    <mergeCell ref="L43:N43"/>
    <mergeCell ref="O43:R43"/>
    <mergeCell ref="B40:K40"/>
    <mergeCell ref="L40:N40"/>
    <mergeCell ref="O40:R40"/>
    <mergeCell ref="B41:K41"/>
    <mergeCell ref="L41:N41"/>
    <mergeCell ref="O41:R41"/>
    <mergeCell ref="D38:K38"/>
    <mergeCell ref="L38:N38"/>
    <mergeCell ref="O38:R38"/>
    <mergeCell ref="D39:K39"/>
    <mergeCell ref="L39:N39"/>
    <mergeCell ref="O39:R39"/>
    <mergeCell ref="B36:K36"/>
    <mergeCell ref="L36:N36"/>
    <mergeCell ref="O36:R36"/>
    <mergeCell ref="B37:K37"/>
    <mergeCell ref="L37:N37"/>
    <mergeCell ref="O37:R37"/>
    <mergeCell ref="D34:K34"/>
    <mergeCell ref="L34:N34"/>
    <mergeCell ref="O34:R34"/>
    <mergeCell ref="D35:K35"/>
    <mergeCell ref="L35:N35"/>
    <mergeCell ref="O35:R35"/>
    <mergeCell ref="B32:K32"/>
    <mergeCell ref="L32:N32"/>
    <mergeCell ref="O32:R32"/>
    <mergeCell ref="B33:K33"/>
    <mergeCell ref="L33:N33"/>
    <mergeCell ref="O33:R33"/>
    <mergeCell ref="D30:K30"/>
    <mergeCell ref="L30:N30"/>
    <mergeCell ref="O30:R30"/>
    <mergeCell ref="D31:K31"/>
    <mergeCell ref="L31:N31"/>
    <mergeCell ref="O31:R31"/>
    <mergeCell ref="D28:K28"/>
    <mergeCell ref="L28:N28"/>
    <mergeCell ref="O28:R28"/>
    <mergeCell ref="D29:K29"/>
    <mergeCell ref="L29:N29"/>
    <mergeCell ref="O29:R29"/>
    <mergeCell ref="B26:K26"/>
    <mergeCell ref="L26:N26"/>
    <mergeCell ref="O26:R26"/>
    <mergeCell ref="B27:K27"/>
    <mergeCell ref="L27:N27"/>
    <mergeCell ref="O27:R27"/>
    <mergeCell ref="D24:K24"/>
    <mergeCell ref="L24:N24"/>
    <mergeCell ref="O24:R24"/>
    <mergeCell ref="D25:K25"/>
    <mergeCell ref="L25:N25"/>
    <mergeCell ref="O25:R25"/>
    <mergeCell ref="B22:K22"/>
    <mergeCell ref="L22:N22"/>
    <mergeCell ref="O22:R22"/>
    <mergeCell ref="B23:K23"/>
    <mergeCell ref="L23:N23"/>
    <mergeCell ref="O23:R23"/>
    <mergeCell ref="D20:K20"/>
    <mergeCell ref="L20:N20"/>
    <mergeCell ref="O20:R20"/>
    <mergeCell ref="D21:K21"/>
    <mergeCell ref="L21:N21"/>
    <mergeCell ref="O21:R21"/>
    <mergeCell ref="B18:K18"/>
    <mergeCell ref="L18:N18"/>
    <mergeCell ref="O18:R18"/>
    <mergeCell ref="B19:K19"/>
    <mergeCell ref="L19:N19"/>
    <mergeCell ref="O19:R19"/>
    <mergeCell ref="B17:K17"/>
    <mergeCell ref="L17:N17"/>
    <mergeCell ref="O17:R17"/>
    <mergeCell ref="B14:K14"/>
    <mergeCell ref="L14:N14"/>
    <mergeCell ref="O14:R14"/>
    <mergeCell ref="B15:K15"/>
    <mergeCell ref="L15:N15"/>
    <mergeCell ref="O15:R15"/>
    <mergeCell ref="B13:K13"/>
    <mergeCell ref="L13:N13"/>
    <mergeCell ref="O13:R13"/>
    <mergeCell ref="H9:J9"/>
    <mergeCell ref="D11:K11"/>
    <mergeCell ref="L11:N11"/>
    <mergeCell ref="B16:K16"/>
    <mergeCell ref="L16:N16"/>
    <mergeCell ref="O16:R16"/>
    <mergeCell ref="B7:S7"/>
    <mergeCell ref="B2:F2"/>
    <mergeCell ref="N2:O2"/>
    <mergeCell ref="R2:U2"/>
    <mergeCell ref="B3:E3"/>
    <mergeCell ref="M3:O3"/>
    <mergeCell ref="R3:U3"/>
    <mergeCell ref="O11:R11"/>
    <mergeCell ref="B12:K12"/>
    <mergeCell ref="L12:N12"/>
    <mergeCell ref="O12:R12"/>
    <mergeCell ref="F4:I4"/>
  </mergeCells>
  <pageMargins left="0" right="0" top="0" bottom="0.39375000000000004" header="0" footer="0"/>
  <pageSetup paperSize="9" orientation="landscape" verticalDpi="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showGridLines="0" tabSelected="1" workbookViewId="0">
      <pane ySplit="1" topLeftCell="A2" activePane="bottomLeft" state="frozenSplit"/>
      <selection pane="bottomLeft" activeCell="O19" sqref="O19:R19"/>
    </sheetView>
  </sheetViews>
  <sheetFormatPr defaultColWidth="8.85546875" defaultRowHeight="12.75" x14ac:dyDescent="0.2"/>
  <cols>
    <col min="1" max="1" width="1.28515625" style="57" customWidth="1"/>
    <col min="2" max="2" width="6.7109375" style="57" customWidth="1"/>
    <col min="3" max="3" width="8" style="57" customWidth="1"/>
    <col min="4" max="4" width="17.42578125" style="57" customWidth="1"/>
    <col min="5" max="5" width="5.42578125" style="57" customWidth="1"/>
    <col min="6" max="6" width="14.7109375" style="57" hidden="1" customWidth="1"/>
    <col min="7" max="7" width="9.42578125" style="57" customWidth="1"/>
    <col min="8" max="8" width="1.28515625" style="57" customWidth="1"/>
    <col min="9" max="9" width="15.42578125" style="57" customWidth="1"/>
    <col min="10" max="10" width="0.7109375" style="57" hidden="1" customWidth="1"/>
    <col min="11" max="11" width="27" style="57" hidden="1" customWidth="1"/>
    <col min="12" max="12" width="2.5703125" style="57" hidden="1" customWidth="1"/>
    <col min="13" max="13" width="5.28515625" style="57" customWidth="1"/>
    <col min="14" max="14" width="4" style="57" customWidth="1"/>
    <col min="15" max="15" width="4.140625" style="57" customWidth="1"/>
    <col min="16" max="16" width="0" style="57" hidden="1" customWidth="1"/>
    <col min="17" max="17" width="1.140625" style="57" customWidth="1"/>
    <col min="18" max="18" width="6.7109375" style="57" customWidth="1"/>
    <col min="19" max="19" width="8.5703125" style="57" customWidth="1"/>
    <col min="20" max="20" width="0" style="57" hidden="1" customWidth="1"/>
    <col min="21" max="21" width="0.140625" style="57" customWidth="1"/>
    <col min="22" max="22" width="0.85546875" style="57" customWidth="1"/>
    <col min="23" max="16384" width="8.85546875" style="57"/>
  </cols>
  <sheetData>
    <row r="1" spans="2:21" ht="7.15" customHeight="1" x14ac:dyDescent="0.2"/>
    <row r="2" spans="2:21" ht="14.1" customHeight="1" x14ac:dyDescent="0.2">
      <c r="B2" s="104" t="s">
        <v>197</v>
      </c>
      <c r="C2" s="105"/>
      <c r="D2" s="105"/>
      <c r="E2" s="105"/>
      <c r="F2" s="105"/>
      <c r="N2" s="106"/>
      <c r="O2" s="105"/>
      <c r="R2" s="107"/>
      <c r="S2" s="105"/>
      <c r="T2" s="105"/>
      <c r="U2" s="105"/>
    </row>
    <row r="3" spans="2:21" ht="14.1" customHeight="1" x14ac:dyDescent="0.2">
      <c r="B3" s="104"/>
      <c r="C3" s="105"/>
      <c r="D3" s="105"/>
      <c r="E3" s="105"/>
      <c r="M3" s="106"/>
      <c r="N3" s="105"/>
      <c r="O3" s="105"/>
      <c r="R3" s="108"/>
      <c r="S3" s="105"/>
      <c r="T3" s="105"/>
      <c r="U3" s="105"/>
    </row>
    <row r="4" spans="2:21" ht="13.15" customHeight="1" x14ac:dyDescent="0.2">
      <c r="B4" s="104"/>
      <c r="C4" s="105"/>
      <c r="D4" s="105"/>
      <c r="E4" s="114" t="s">
        <v>204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21" x14ac:dyDescent="0.2"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21" ht="3.4" customHeight="1" x14ac:dyDescent="0.2"/>
    <row r="7" spans="2:21" ht="27" customHeight="1" x14ac:dyDescent="0.2">
      <c r="G7" s="113"/>
      <c r="H7" s="113"/>
      <c r="I7" s="113"/>
      <c r="J7" s="113"/>
      <c r="K7" s="113"/>
      <c r="L7" s="113"/>
      <c r="M7" s="113"/>
    </row>
    <row r="8" spans="2:21" ht="3.4" customHeight="1" x14ac:dyDescent="0.2"/>
    <row r="9" spans="2:21" ht="14.1" customHeight="1" x14ac:dyDescent="0.2">
      <c r="H9" s="109"/>
      <c r="I9" s="105"/>
      <c r="J9" s="105"/>
    </row>
    <row r="10" spans="2:21" ht="7.15" customHeight="1" x14ac:dyDescent="0.2"/>
    <row r="11" spans="2:21" ht="22.15" customHeight="1" x14ac:dyDescent="0.2">
      <c r="B11" s="58" t="s">
        <v>132</v>
      </c>
      <c r="C11" s="58" t="s">
        <v>133</v>
      </c>
      <c r="D11" s="110" t="s">
        <v>134</v>
      </c>
      <c r="E11" s="111"/>
      <c r="F11" s="111"/>
      <c r="G11" s="111"/>
      <c r="H11" s="111"/>
      <c r="I11" s="111"/>
      <c r="J11" s="111"/>
      <c r="K11" s="111"/>
      <c r="L11" s="112" t="s">
        <v>195</v>
      </c>
      <c r="M11" s="111"/>
      <c r="N11" s="111"/>
      <c r="O11" s="112" t="s">
        <v>194</v>
      </c>
      <c r="P11" s="111"/>
      <c r="Q11" s="111"/>
      <c r="R11" s="111"/>
      <c r="S11" s="59" t="s">
        <v>135</v>
      </c>
    </row>
    <row r="12" spans="2:21" x14ac:dyDescent="0.2">
      <c r="B12" s="115" t="s">
        <v>79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7">
        <v>612018.28</v>
      </c>
      <c r="M12" s="116"/>
      <c r="N12" s="116"/>
      <c r="O12" s="117">
        <v>292516.84000000003</v>
      </c>
      <c r="P12" s="116"/>
      <c r="Q12" s="116"/>
      <c r="R12" s="116"/>
      <c r="S12" s="60">
        <v>0.47799999999999998</v>
      </c>
    </row>
    <row r="13" spans="2:21" x14ac:dyDescent="0.2">
      <c r="B13" s="118" t="s">
        <v>203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20">
        <v>612018.28</v>
      </c>
      <c r="M13" s="119"/>
      <c r="N13" s="119"/>
      <c r="O13" s="120">
        <v>292516.84000000003</v>
      </c>
      <c r="P13" s="119"/>
      <c r="Q13" s="119"/>
      <c r="R13" s="119"/>
      <c r="S13" s="63">
        <v>0.47799999999999998</v>
      </c>
    </row>
    <row r="14" spans="2:21" x14ac:dyDescent="0.2">
      <c r="B14" s="121" t="s">
        <v>202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3">
        <v>547017.11</v>
      </c>
      <c r="M14" s="122"/>
      <c r="N14" s="122"/>
      <c r="O14" s="123">
        <v>258373.6</v>
      </c>
      <c r="P14" s="122"/>
      <c r="Q14" s="122"/>
      <c r="R14" s="122"/>
      <c r="S14" s="62">
        <v>0.4723</v>
      </c>
    </row>
    <row r="15" spans="2:21" x14ac:dyDescent="0.2">
      <c r="B15" s="121" t="s">
        <v>201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3">
        <v>547017.11</v>
      </c>
      <c r="M15" s="122"/>
      <c r="N15" s="122"/>
      <c r="O15" s="123">
        <v>258373.6</v>
      </c>
      <c r="P15" s="122"/>
      <c r="Q15" s="122"/>
      <c r="R15" s="122"/>
      <c r="S15" s="62">
        <v>0.4723</v>
      </c>
    </row>
    <row r="16" spans="2:21" x14ac:dyDescent="0.2">
      <c r="B16" s="58" t="s">
        <v>138</v>
      </c>
      <c r="C16" s="58"/>
      <c r="D16" s="110" t="s">
        <v>139</v>
      </c>
      <c r="E16" s="116"/>
      <c r="F16" s="116"/>
      <c r="G16" s="116"/>
      <c r="H16" s="116"/>
      <c r="I16" s="116"/>
      <c r="J16" s="116"/>
      <c r="K16" s="116"/>
      <c r="L16" s="124">
        <v>539637.13</v>
      </c>
      <c r="M16" s="116"/>
      <c r="N16" s="116"/>
      <c r="O16" s="124">
        <v>257654.74</v>
      </c>
      <c r="P16" s="116"/>
      <c r="Q16" s="116"/>
      <c r="R16" s="116"/>
      <c r="S16" s="61">
        <v>0.47749999999999998</v>
      </c>
    </row>
    <row r="17" spans="2:19" x14ac:dyDescent="0.2">
      <c r="B17" s="58" t="s">
        <v>148</v>
      </c>
      <c r="C17" s="58"/>
      <c r="D17" s="110" t="s">
        <v>149</v>
      </c>
      <c r="E17" s="116"/>
      <c r="F17" s="116"/>
      <c r="G17" s="116"/>
      <c r="H17" s="116"/>
      <c r="I17" s="116"/>
      <c r="J17" s="116"/>
      <c r="K17" s="116"/>
      <c r="L17" s="124">
        <v>460729.98</v>
      </c>
      <c r="M17" s="116"/>
      <c r="N17" s="116"/>
      <c r="O17" s="124">
        <v>225436.79</v>
      </c>
      <c r="P17" s="116"/>
      <c r="Q17" s="116"/>
      <c r="R17" s="116"/>
      <c r="S17" s="61">
        <v>0.48930000000000001</v>
      </c>
    </row>
    <row r="18" spans="2:19" x14ac:dyDescent="0.2">
      <c r="B18" s="58" t="s">
        <v>140</v>
      </c>
      <c r="C18" s="58"/>
      <c r="D18" s="110" t="s">
        <v>141</v>
      </c>
      <c r="E18" s="116"/>
      <c r="F18" s="116"/>
      <c r="G18" s="116"/>
      <c r="H18" s="116"/>
      <c r="I18" s="116"/>
      <c r="J18" s="116"/>
      <c r="K18" s="116"/>
      <c r="L18" s="124">
        <v>77618.55</v>
      </c>
      <c r="M18" s="116"/>
      <c r="N18" s="116"/>
      <c r="O18" s="124">
        <v>32096.45</v>
      </c>
      <c r="P18" s="116"/>
      <c r="Q18" s="116"/>
      <c r="R18" s="116"/>
      <c r="S18" s="61">
        <v>0.41349999999999998</v>
      </c>
    </row>
    <row r="19" spans="2:19" x14ac:dyDescent="0.2">
      <c r="B19" s="58" t="s">
        <v>143</v>
      </c>
      <c r="C19" s="58"/>
      <c r="D19" s="110" t="s">
        <v>144</v>
      </c>
      <c r="E19" s="116"/>
      <c r="F19" s="116"/>
      <c r="G19" s="116"/>
      <c r="H19" s="116"/>
      <c r="I19" s="116"/>
      <c r="J19" s="116"/>
      <c r="K19" s="116"/>
      <c r="L19" s="124">
        <v>1288.5999999999999</v>
      </c>
      <c r="M19" s="116"/>
      <c r="N19" s="116"/>
      <c r="O19" s="124">
        <v>121.5</v>
      </c>
      <c r="P19" s="116"/>
      <c r="Q19" s="116"/>
      <c r="R19" s="116"/>
      <c r="S19" s="61">
        <v>9.4299999999999995E-2</v>
      </c>
    </row>
    <row r="20" spans="2:19" x14ac:dyDescent="0.2">
      <c r="B20" s="58" t="s">
        <v>150</v>
      </c>
      <c r="C20" s="58"/>
      <c r="D20" s="110" t="s">
        <v>151</v>
      </c>
      <c r="E20" s="116"/>
      <c r="F20" s="116"/>
      <c r="G20" s="116"/>
      <c r="H20" s="116"/>
      <c r="I20" s="116"/>
      <c r="J20" s="116"/>
      <c r="K20" s="116"/>
      <c r="L20" s="124">
        <v>7379.98</v>
      </c>
      <c r="M20" s="116"/>
      <c r="N20" s="116"/>
      <c r="O20" s="124">
        <v>718.86</v>
      </c>
      <c r="P20" s="116"/>
      <c r="Q20" s="116"/>
      <c r="R20" s="116"/>
      <c r="S20" s="61">
        <v>9.74E-2</v>
      </c>
    </row>
    <row r="21" spans="2:19" x14ac:dyDescent="0.2">
      <c r="B21" s="58" t="s">
        <v>152</v>
      </c>
      <c r="C21" s="58"/>
      <c r="D21" s="110" t="s">
        <v>153</v>
      </c>
      <c r="E21" s="116"/>
      <c r="F21" s="116"/>
      <c r="G21" s="116"/>
      <c r="H21" s="116"/>
      <c r="I21" s="116"/>
      <c r="J21" s="116"/>
      <c r="K21" s="116"/>
      <c r="L21" s="124">
        <v>7379.98</v>
      </c>
      <c r="M21" s="116"/>
      <c r="N21" s="116"/>
      <c r="O21" s="124">
        <v>718.86</v>
      </c>
      <c r="P21" s="116"/>
      <c r="Q21" s="116"/>
      <c r="R21" s="116"/>
      <c r="S21" s="61">
        <v>9.74E-2</v>
      </c>
    </row>
    <row r="22" spans="2:19" x14ac:dyDescent="0.2">
      <c r="B22" s="121" t="s">
        <v>200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3">
        <v>65001.17</v>
      </c>
      <c r="M22" s="122"/>
      <c r="N22" s="122"/>
      <c r="O22" s="123">
        <v>34143.24</v>
      </c>
      <c r="P22" s="122"/>
      <c r="Q22" s="122"/>
      <c r="R22" s="122"/>
      <c r="S22" s="62">
        <v>0.52529999999999999</v>
      </c>
    </row>
    <row r="23" spans="2:19" x14ac:dyDescent="0.2">
      <c r="B23" s="121" t="s">
        <v>199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3">
        <v>65001.17</v>
      </c>
      <c r="M23" s="122"/>
      <c r="N23" s="122"/>
      <c r="O23" s="123">
        <v>34143.24</v>
      </c>
      <c r="P23" s="122"/>
      <c r="Q23" s="122"/>
      <c r="R23" s="122"/>
      <c r="S23" s="62">
        <v>0.52529999999999999</v>
      </c>
    </row>
    <row r="24" spans="2:19" x14ac:dyDescent="0.2">
      <c r="B24" s="58" t="s">
        <v>138</v>
      </c>
      <c r="C24" s="58"/>
      <c r="D24" s="110" t="s">
        <v>139</v>
      </c>
      <c r="E24" s="116"/>
      <c r="F24" s="116"/>
      <c r="G24" s="116"/>
      <c r="H24" s="116"/>
      <c r="I24" s="116"/>
      <c r="J24" s="116"/>
      <c r="K24" s="116"/>
      <c r="L24" s="124">
        <v>64201.17</v>
      </c>
      <c r="M24" s="116"/>
      <c r="N24" s="116"/>
      <c r="O24" s="124">
        <v>34143.24</v>
      </c>
      <c r="P24" s="116"/>
      <c r="Q24" s="116"/>
      <c r="R24" s="116"/>
      <c r="S24" s="61">
        <v>0.53180000000000005</v>
      </c>
    </row>
    <row r="25" spans="2:19" x14ac:dyDescent="0.2">
      <c r="B25" s="58" t="s">
        <v>140</v>
      </c>
      <c r="C25" s="58"/>
      <c r="D25" s="110" t="s">
        <v>141</v>
      </c>
      <c r="E25" s="116"/>
      <c r="F25" s="116"/>
      <c r="G25" s="116"/>
      <c r="H25" s="116"/>
      <c r="I25" s="116"/>
      <c r="J25" s="116"/>
      <c r="K25" s="116"/>
      <c r="L25" s="124">
        <v>62311.97</v>
      </c>
      <c r="M25" s="116"/>
      <c r="N25" s="116"/>
      <c r="O25" s="124">
        <v>34054.04</v>
      </c>
      <c r="P25" s="116"/>
      <c r="Q25" s="116"/>
      <c r="R25" s="116"/>
      <c r="S25" s="61">
        <v>0.54649999999999999</v>
      </c>
    </row>
    <row r="26" spans="2:19" x14ac:dyDescent="0.2">
      <c r="B26" s="58" t="s">
        <v>155</v>
      </c>
      <c r="C26" s="58"/>
      <c r="D26" s="110" t="s">
        <v>156</v>
      </c>
      <c r="E26" s="116"/>
      <c r="F26" s="116"/>
      <c r="G26" s="116"/>
      <c r="H26" s="116"/>
      <c r="I26" s="116"/>
      <c r="J26" s="116"/>
      <c r="K26" s="116"/>
      <c r="L26" s="124">
        <v>1800</v>
      </c>
      <c r="M26" s="116"/>
      <c r="N26" s="116"/>
      <c r="O26" s="124">
        <v>0</v>
      </c>
      <c r="P26" s="116"/>
      <c r="Q26" s="116"/>
      <c r="R26" s="116"/>
      <c r="S26" s="61">
        <v>0</v>
      </c>
    </row>
    <row r="27" spans="2:19" x14ac:dyDescent="0.2">
      <c r="B27" s="58" t="s">
        <v>184</v>
      </c>
      <c r="C27" s="58"/>
      <c r="D27" s="110" t="s">
        <v>183</v>
      </c>
      <c r="E27" s="116"/>
      <c r="F27" s="116"/>
      <c r="G27" s="116"/>
      <c r="H27" s="116"/>
      <c r="I27" s="116"/>
      <c r="J27" s="116"/>
      <c r="K27" s="116"/>
      <c r="L27" s="124">
        <v>89.2</v>
      </c>
      <c r="M27" s="116"/>
      <c r="N27" s="116"/>
      <c r="O27" s="124">
        <v>89.2</v>
      </c>
      <c r="P27" s="116"/>
      <c r="Q27" s="116"/>
      <c r="R27" s="116"/>
      <c r="S27" s="61">
        <v>1</v>
      </c>
    </row>
    <row r="28" spans="2:19" x14ac:dyDescent="0.2">
      <c r="B28" s="58" t="s">
        <v>150</v>
      </c>
      <c r="C28" s="58"/>
      <c r="D28" s="110" t="s">
        <v>151</v>
      </c>
      <c r="E28" s="116"/>
      <c r="F28" s="116"/>
      <c r="G28" s="116"/>
      <c r="H28" s="116"/>
      <c r="I28" s="116"/>
      <c r="J28" s="116"/>
      <c r="K28" s="116"/>
      <c r="L28" s="124">
        <v>800</v>
      </c>
      <c r="M28" s="116"/>
      <c r="N28" s="116"/>
      <c r="O28" s="124">
        <v>0</v>
      </c>
      <c r="P28" s="116"/>
      <c r="Q28" s="116"/>
      <c r="R28" s="116"/>
      <c r="S28" s="61">
        <v>0</v>
      </c>
    </row>
    <row r="29" spans="2:19" x14ac:dyDescent="0.2">
      <c r="B29" s="58" t="s">
        <v>152</v>
      </c>
      <c r="C29" s="58"/>
      <c r="D29" s="110" t="s">
        <v>153</v>
      </c>
      <c r="E29" s="116"/>
      <c r="F29" s="116"/>
      <c r="G29" s="116"/>
      <c r="H29" s="116"/>
      <c r="I29" s="116"/>
      <c r="J29" s="116"/>
      <c r="K29" s="116"/>
      <c r="L29" s="124">
        <v>800</v>
      </c>
      <c r="M29" s="116"/>
      <c r="N29" s="116"/>
      <c r="O29" s="124">
        <v>0</v>
      </c>
      <c r="P29" s="116"/>
      <c r="Q29" s="116"/>
      <c r="R29" s="116"/>
      <c r="S29" s="61">
        <v>0</v>
      </c>
    </row>
    <row r="30" spans="2:19" ht="13.15" hidden="1" customHeight="1" x14ac:dyDescent="0.2"/>
  </sheetData>
  <mergeCells count="67">
    <mergeCell ref="D28:K28"/>
    <mergeCell ref="L28:N28"/>
    <mergeCell ref="O28:R28"/>
    <mergeCell ref="D29:K29"/>
    <mergeCell ref="L29:N29"/>
    <mergeCell ref="O29:R29"/>
    <mergeCell ref="D26:K26"/>
    <mergeCell ref="L26:N26"/>
    <mergeCell ref="O26:R26"/>
    <mergeCell ref="D27:K27"/>
    <mergeCell ref="L27:N27"/>
    <mergeCell ref="O27:R27"/>
    <mergeCell ref="D24:K24"/>
    <mergeCell ref="L24:N24"/>
    <mergeCell ref="O24:R24"/>
    <mergeCell ref="D25:K25"/>
    <mergeCell ref="L25:N25"/>
    <mergeCell ref="O25:R25"/>
    <mergeCell ref="B22:K22"/>
    <mergeCell ref="L22:N22"/>
    <mergeCell ref="O22:R22"/>
    <mergeCell ref="B23:K23"/>
    <mergeCell ref="L23:N23"/>
    <mergeCell ref="O23:R23"/>
    <mergeCell ref="D20:K20"/>
    <mergeCell ref="L20:N20"/>
    <mergeCell ref="O20:R20"/>
    <mergeCell ref="D21:K21"/>
    <mergeCell ref="L21:N21"/>
    <mergeCell ref="O21:R21"/>
    <mergeCell ref="D18:K18"/>
    <mergeCell ref="L18:N18"/>
    <mergeCell ref="O18:R18"/>
    <mergeCell ref="D19:K19"/>
    <mergeCell ref="L19:N19"/>
    <mergeCell ref="O19:R19"/>
    <mergeCell ref="D16:K16"/>
    <mergeCell ref="L16:N16"/>
    <mergeCell ref="O16:R16"/>
    <mergeCell ref="D17:K17"/>
    <mergeCell ref="L17:N17"/>
    <mergeCell ref="O17:R17"/>
    <mergeCell ref="B14:K14"/>
    <mergeCell ref="L14:N14"/>
    <mergeCell ref="O14:R14"/>
    <mergeCell ref="B15:K15"/>
    <mergeCell ref="L15:N15"/>
    <mergeCell ref="O15:R15"/>
    <mergeCell ref="B12:K12"/>
    <mergeCell ref="L12:N12"/>
    <mergeCell ref="O12:R12"/>
    <mergeCell ref="B13:K13"/>
    <mergeCell ref="L13:N13"/>
    <mergeCell ref="O13:R13"/>
    <mergeCell ref="B4:D4"/>
    <mergeCell ref="H9:J9"/>
    <mergeCell ref="D11:K11"/>
    <mergeCell ref="L11:N11"/>
    <mergeCell ref="G7:M7"/>
    <mergeCell ref="E4:O5"/>
    <mergeCell ref="O11:R11"/>
    <mergeCell ref="B2:F2"/>
    <mergeCell ref="N2:O2"/>
    <mergeCell ref="R2:U2"/>
    <mergeCell ref="B3:E3"/>
    <mergeCell ref="M3:O3"/>
    <mergeCell ref="R3:U3"/>
  </mergeCells>
  <pageMargins left="0" right="0" top="0" bottom="0.39375000000000004" header="0" footer="0"/>
  <pageSetup paperSize="9" orientation="landscape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dio</vt:lpstr>
      <vt:lpstr>Prihodi i rashodi -ekon. klf.</vt:lpstr>
      <vt:lpstr>Prihodi i rashodi - izvori</vt:lpstr>
      <vt:lpstr>Posebni dio</vt:lpstr>
      <vt:lpstr>Rashodi - funkc. klf. </vt:lpstr>
      <vt:lpstr>'Posebni dio'!Print_Titles</vt:lpstr>
      <vt:lpstr>'Rashodi - funkc. klf.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Windows korisnik</cp:lastModifiedBy>
  <cp:lastPrinted>2023-04-04T11:17:50Z</cp:lastPrinted>
  <dcterms:created xsi:type="dcterms:W3CDTF">2022-02-23T11:39:51Z</dcterms:created>
  <dcterms:modified xsi:type="dcterms:W3CDTF">2023-08-29T06:21:21Z</dcterms:modified>
</cp:coreProperties>
</file>